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kmingedutw-my.sharepoint.com/personal/tlrcenter_takming_edu_tw/Documents/教學資源中心_115高等教育深耕計畫/0.上傳中心網頁表單下載專區/1.高等教育深耕計畫/"/>
    </mc:Choice>
  </mc:AlternateContent>
  <xr:revisionPtr revIDLastSave="22" documentId="13_ncr:1_{3E095B12-B08A-4BBD-B543-C339D064700C}" xr6:coauthVersionLast="47" xr6:coauthVersionMax="47" xr10:uidLastSave="{92C84F09-9358-4069-9FB5-B3F07D262115}"/>
  <bookViews>
    <workbookView xWindow="28680" yWindow="-255" windowWidth="29040" windowHeight="15840" xr2:uid="{00000000-000D-0000-FFFF-FFFF00000000}"/>
  </bookViews>
  <sheets>
    <sheet name="業務費" sheetId="1" r:id="rId1"/>
    <sheet name="人事費" sheetId="4" r:id="rId2"/>
    <sheet name="資本門" sheetId="5" r:id="rId3"/>
  </sheets>
  <definedNames>
    <definedName name="_xlnm.Print_Area" localSheetId="0">業務費!$A$1:$J$38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5" l="1"/>
  <c r="C12" i="4"/>
  <c r="I21" i="1"/>
  <c r="I4" i="1"/>
  <c r="E11" i="4"/>
  <c r="E5" i="4"/>
  <c r="I20" i="1"/>
  <c r="B16" i="5"/>
  <c r="D9" i="5"/>
  <c r="D8" i="5"/>
  <c r="D7" i="5"/>
  <c r="D6" i="5"/>
  <c r="D5" i="5"/>
  <c r="C18" i="4"/>
  <c r="E10" i="4"/>
  <c r="E9" i="4"/>
  <c r="E8" i="4"/>
  <c r="E7" i="4"/>
  <c r="E6" i="4"/>
  <c r="E16" i="5" l="1"/>
  <c r="F18" i="4"/>
  <c r="I5" i="1"/>
  <c r="I6" i="1"/>
  <c r="I7" i="1"/>
  <c r="I8" i="1"/>
  <c r="I9" i="1"/>
  <c r="I10" i="1"/>
  <c r="I24" i="1"/>
  <c r="G26" i="1" s="1"/>
  <c r="I25" i="1"/>
  <c r="I11" i="1"/>
  <c r="I12" i="1"/>
  <c r="I13" i="1"/>
  <c r="I14" i="1"/>
  <c r="I15" i="1"/>
  <c r="I16" i="1"/>
  <c r="I17" i="1"/>
  <c r="I18" i="1"/>
  <c r="I19" i="1"/>
  <c r="I22" i="1"/>
  <c r="I23" i="1"/>
  <c r="I31" i="1"/>
  <c r="I30" i="1"/>
  <c r="I29" i="1"/>
  <c r="G27" i="1" l="1"/>
  <c r="I26" i="1" s="1"/>
  <c r="G28" i="1" s="1"/>
  <c r="I37" i="1" s="1"/>
  <c r="G32" i="1"/>
  <c r="I38" i="1" l="1"/>
  <c r="J38" i="1" s="1"/>
  <c r="G33" i="1" l="1"/>
  <c r="J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24" authorId="0" shapeId="0" xr:uid="{15BF20E7-4DA5-44D0-8990-4EFC6A808F66}">
      <text>
        <r>
          <rPr>
            <sz val="12"/>
            <color indexed="81"/>
            <rFont val="微軟正黑體"/>
            <family val="2"/>
            <charset val="136"/>
          </rPr>
          <t>EX：
【10/01】聘請(1位)工讀(4小時)
工作項：活動準備作業
→ 1位*4hr*196=</t>
        </r>
        <r>
          <rPr>
            <u/>
            <sz val="12"/>
            <color indexed="81"/>
            <rFont val="微軟正黑體"/>
            <family val="2"/>
            <charset val="136"/>
          </rPr>
          <t>784</t>
        </r>
        <r>
          <rPr>
            <sz val="12"/>
            <color indexed="81"/>
            <rFont val="微軟正黑體"/>
            <family val="2"/>
            <charset val="136"/>
          </rPr>
          <t xml:space="preserve">
【10/02】聘請(2位)工讀(3小時)
工作項：活動準備作業
→ 2位*3hr*196=</t>
        </r>
        <r>
          <rPr>
            <u/>
            <sz val="12"/>
            <color indexed="81"/>
            <rFont val="微軟正黑體"/>
            <family val="2"/>
            <charset val="136"/>
          </rPr>
          <t>1,176</t>
        </r>
        <r>
          <rPr>
            <sz val="12"/>
            <color indexed="81"/>
            <rFont val="微軟正黑體"/>
            <family val="2"/>
            <charset val="136"/>
          </rPr>
          <t xml:space="preserve">
</t>
        </r>
        <r>
          <rPr>
            <b/>
            <sz val="12"/>
            <color indexed="81"/>
            <rFont val="微軟正黑體"/>
            <family val="2"/>
            <charset val="136"/>
          </rPr>
          <t>784+1176 = 1,960</t>
        </r>
      </text>
    </comment>
    <comment ref="J25" authorId="0" shapeId="0" xr:uid="{072CF1D5-2C63-46DA-9892-486CF5EC6C2C}">
      <text>
        <r>
          <rPr>
            <sz val="12"/>
            <color indexed="81"/>
            <rFont val="微軟正黑體"/>
            <family val="2"/>
            <charset val="136"/>
          </rPr>
          <t>EX：日保
【10/01】1位*4hr
→ 勞保費33+墊償1+職災保險1+勞退金48=</t>
        </r>
        <r>
          <rPr>
            <u/>
            <sz val="12"/>
            <color indexed="81"/>
            <rFont val="微軟正黑體"/>
            <family val="2"/>
            <charset val="136"/>
          </rPr>
          <t>83</t>
        </r>
        <r>
          <rPr>
            <sz val="12"/>
            <color indexed="81"/>
            <rFont val="微軟正黑體"/>
            <family val="2"/>
            <charset val="136"/>
          </rPr>
          <t xml:space="preserve">
【10/02】2位*3hr
→ 學生A 勞保費33+墊償1+職災保險1+勞退金36=</t>
        </r>
        <r>
          <rPr>
            <u/>
            <sz val="12"/>
            <color indexed="81"/>
            <rFont val="微軟正黑體"/>
            <family val="2"/>
            <charset val="136"/>
          </rPr>
          <t>71</t>
        </r>
        <r>
          <rPr>
            <sz val="12"/>
            <color indexed="81"/>
            <rFont val="微軟正黑體"/>
            <family val="2"/>
            <charset val="136"/>
          </rPr>
          <t xml:space="preserve">
→ 學生B 勞保費33+墊償1+職災保險1+勞退金36=</t>
        </r>
        <r>
          <rPr>
            <u/>
            <sz val="12"/>
            <color indexed="81"/>
            <rFont val="微軟正黑體"/>
            <family val="2"/>
            <charset val="136"/>
          </rPr>
          <t>71</t>
        </r>
        <r>
          <rPr>
            <sz val="12"/>
            <color indexed="81"/>
            <rFont val="微軟正黑體"/>
            <family val="2"/>
            <charset val="136"/>
          </rPr>
          <t xml:space="preserve">
</t>
        </r>
        <r>
          <rPr>
            <b/>
            <sz val="12"/>
            <color indexed="81"/>
            <rFont val="微軟正黑體"/>
            <family val="2"/>
            <charset val="136"/>
          </rPr>
          <t>83+71+71 = 209</t>
        </r>
      </text>
    </comment>
  </commentList>
</comments>
</file>

<file path=xl/sharedStrings.xml><?xml version="1.0" encoding="utf-8"?>
<sst xmlns="http://schemas.openxmlformats.org/spreadsheetml/2006/main" count="181" uniqueCount="119">
  <si>
    <t>活動名稱</t>
  </si>
  <si>
    <t>項目</t>
  </si>
  <si>
    <t>細目</t>
  </si>
  <si>
    <t>額度限制</t>
  </si>
  <si>
    <t>單位</t>
  </si>
  <si>
    <t>數量</t>
  </si>
  <si>
    <t>單價</t>
  </si>
  <si>
    <t>小計</t>
  </si>
  <si>
    <t>說明</t>
  </si>
  <si>
    <t>業
務
費</t>
  </si>
  <si>
    <t>800-2000</t>
  </si>
  <si>
    <t>人節</t>
  </si>
  <si>
    <t>講座鐘點費(9B)</t>
  </si>
  <si>
    <t>書籍濃縮、撰稿、編稿、圖片使用費、圖片版權費、設計完稿費、校對費(按稿酬5%-10%支給)；邀請專家學者審查專案性之事項意見(一般審查、教師評鑑、課程外審)</t>
  </si>
  <si>
    <t>檢據核實列支</t>
  </si>
  <si>
    <t>件</t>
  </si>
  <si>
    <t>評鑑裁判費</t>
  </si>
  <si>
    <t>2500-5000</t>
  </si>
  <si>
    <t>人次</t>
  </si>
  <si>
    <t>得比照出席費編列</t>
  </si>
  <si>
    <t>人時</t>
  </si>
  <si>
    <t>人</t>
  </si>
  <si>
    <t>印刷費</t>
  </si>
  <si>
    <t xml:space="preserve">講義、海報、宣傳單 </t>
  </si>
  <si>
    <t>份</t>
  </si>
  <si>
    <t>資料蒐集費</t>
  </si>
  <si>
    <t>次</t>
  </si>
  <si>
    <t>交通費</t>
  </si>
  <si>
    <t>膳宿費</t>
  </si>
  <si>
    <t>人日</t>
  </si>
  <si>
    <t>差旅費</t>
  </si>
  <si>
    <t>保險費</t>
  </si>
  <si>
    <t>校外參訪保險費</t>
  </si>
  <si>
    <t>場地使用費</t>
  </si>
  <si>
    <t>辦理研討會研習會所需租借場地使用費屬之</t>
  </si>
  <si>
    <t>場次</t>
  </si>
  <si>
    <t>設備使用費</t>
  </si>
  <si>
    <t>執行計畫分攤之電腦、儀器設備或軟體使用費</t>
  </si>
  <si>
    <t>物品費</t>
  </si>
  <si>
    <t>筆</t>
  </si>
  <si>
    <t>(自行填寫)</t>
  </si>
  <si>
    <t>依教育部可增列之經費項目編列</t>
  </si>
  <si>
    <t>配
合
款</t>
  </si>
  <si>
    <t>限制</t>
  </si>
  <si>
    <t>使用</t>
  </si>
  <si>
    <t>可行性</t>
  </si>
  <si>
    <t>工讀費</t>
  </si>
  <si>
    <t>雜支</t>
  </si>
  <si>
    <t>經費科目</t>
    <phoneticPr fontId="9" type="noConversion"/>
  </si>
  <si>
    <t>■
補
助
款
/
□
配
合
款</t>
    <phoneticPr fontId="9" type="noConversion"/>
  </si>
  <si>
    <t>□出席費
□主持費
□引言費</t>
    <phoneticPr fontId="9" type="noConversion"/>
  </si>
  <si>
    <t>□諮詢費
□輔導費
□指導費</t>
    <phoneticPr fontId="9" type="noConversion"/>
  </si>
  <si>
    <t>勞保退費</t>
    <phoneticPr fontId="9" type="noConversion"/>
  </si>
  <si>
    <t xml:space="preserve">工讀費 </t>
    <phoneticPr fontId="9" type="noConversion"/>
  </si>
  <si>
    <t>校內學生工讀</t>
    <phoneticPr fontId="9" type="noConversion"/>
  </si>
  <si>
    <t>勞保、勞退、墊償及職災</t>
    <phoneticPr fontId="9" type="noConversion"/>
  </si>
  <si>
    <t>專家服務費</t>
    <phoneticPr fontId="9" type="noConversion"/>
  </si>
  <si>
    <t>人時</t>
    <phoneticPr fontId="9" type="noConversion"/>
  </si>
  <si>
    <t>2000</t>
    <phoneticPr fontId="9" type="noConversion"/>
  </si>
  <si>
    <t>校外業師、專家</t>
    <phoneticPr fontId="9" type="noConversion"/>
  </si>
  <si>
    <r>
      <rPr>
        <sz val="12"/>
        <color rgb="FFFF0000"/>
        <rFont val="標楷體"/>
        <family val="4"/>
        <charset val="136"/>
      </rPr>
      <t xml:space="preserve">應本撙節原則辦理
</t>
    </r>
    <r>
      <rPr>
        <sz val="12"/>
        <color rgb="FF000000"/>
        <rFont val="標楷體"/>
        <family val="4"/>
        <charset val="136"/>
      </rPr>
      <t>檢據核實列支</t>
    </r>
  </si>
  <si>
    <r>
      <rPr>
        <sz val="12"/>
        <color rgb="FFFF0000"/>
        <rFont val="標楷體"/>
        <family val="4"/>
        <charset val="136"/>
      </rPr>
      <t xml:space="preserve">應本撙節原則辦理
</t>
    </r>
    <r>
      <rPr>
        <sz val="12"/>
        <color rgb="FF000000"/>
        <rFont val="標楷體"/>
        <family val="4"/>
        <charset val="136"/>
      </rPr>
      <t>120-280</t>
    </r>
  </si>
  <si>
    <t>(自行填寫)</t>
    <phoneticPr fontId="9" type="noConversion"/>
  </si>
  <si>
    <t>邀請專家學者出席政策性或專案性之重要諮詢事項會議；或召開專題研討或與學術研究有關事項</t>
    <phoneticPr fontId="9" type="noConversion"/>
  </si>
  <si>
    <t>講座鐘點費(50)</t>
    <phoneticPr fontId="9" type="noConversion"/>
  </si>
  <si>
    <t>應提列補充保費項目：
講座鐘點費(50)、稿費/審查費、評鑑裁判費、出席費、主持費、引言費、諮詢費、輔導費、指導費、專家服務費、工讀費等</t>
    <phoneticPr fontId="9" type="noConversion"/>
  </si>
  <si>
    <t>□稿  費
□審查費</t>
    <phoneticPr fontId="9" type="noConversion"/>
  </si>
  <si>
    <t>執行計畫因邀請專家演講、業界專家交通費，或遊覽車車資</t>
    <phoneticPr fontId="9" type="noConversion"/>
  </si>
  <si>
    <r>
      <t xml:space="preserve">聘請專業人士擔任競賽、評鑑、制度審查等所支給之裁判費、評審費、評鑑費等費用屬之
</t>
    </r>
    <r>
      <rPr>
        <sz val="12"/>
        <color rgb="FF002060"/>
        <rFont val="標楷體"/>
        <family val="4"/>
        <charset val="136"/>
      </rPr>
      <t>半日(4小時)2,500元/人次
全日(8小時)5,000元/人次</t>
    </r>
    <phoneticPr fontId="9" type="noConversion"/>
  </si>
  <si>
    <r>
      <rPr>
        <sz val="12"/>
        <color theme="1"/>
        <rFont val="標楷體"/>
        <family val="4"/>
        <charset val="136"/>
      </rPr>
      <t>於公眾集會場所舉辦專題演講(採開放型式、</t>
    </r>
    <r>
      <rPr>
        <b/>
        <sz val="12"/>
        <color theme="1"/>
        <rFont val="標楷體"/>
        <family val="4"/>
        <charset val="136"/>
      </rPr>
      <t>無特定對象</t>
    </r>
    <r>
      <rPr>
        <sz val="12"/>
        <color theme="1"/>
        <rFont val="標楷體"/>
        <family val="4"/>
        <charset val="136"/>
      </rPr>
      <t>、非上課性質、非僱傭關係)</t>
    </r>
    <r>
      <rPr>
        <sz val="12"/>
        <color rgb="FF002060"/>
        <rFont val="標楷體"/>
        <family val="4"/>
        <charset val="136"/>
      </rPr>
      <t xml:space="preserve">
國內校外專家學者2,000元/節
校內教師800元/節</t>
    </r>
    <phoneticPr fontId="9" type="noConversion"/>
  </si>
  <si>
    <t>對象為校內老師
依本校相關規定及「行政院國內出差旅費報支要點」辦理</t>
    <phoneticPr fontId="9" type="noConversion"/>
  </si>
  <si>
    <r>
      <t xml:space="preserve">圖書購置、影印參考圖書資料或資料檢索
</t>
    </r>
    <r>
      <rPr>
        <sz val="12"/>
        <color rgb="FFFF0000"/>
        <rFont val="標楷體"/>
        <family val="4"/>
        <charset val="136"/>
      </rPr>
      <t>圖書購置請依本校圖書館「教師自行購書作業程序」及相關規定辦理</t>
    </r>
    <phoneticPr fontId="9" type="noConversion"/>
  </si>
  <si>
    <t>雜支</t>
    <phoneticPr fontId="9" type="noConversion"/>
  </si>
  <si>
    <t>業務費合計</t>
    <phoneticPr fontId="9" type="noConversion"/>
  </si>
  <si>
    <t>配合款合計</t>
    <phoneticPr fontId="9" type="noConversion"/>
  </si>
  <si>
    <t>活動經費總計</t>
    <phoneticPr fontId="9" type="noConversion"/>
  </si>
  <si>
    <r>
      <rPr>
        <sz val="12"/>
        <color rgb="FF000000"/>
        <rFont val="標楷體"/>
        <family val="4"/>
        <charset val="136"/>
      </rPr>
      <t xml:space="preserve">活動時間須涵蓋餐期，方得編列餐費；未跨餐期不得編列餐費，僅得編列茶水點心。
</t>
    </r>
    <r>
      <rPr>
        <b/>
        <sz val="12"/>
        <color rgb="FF000000"/>
        <rFont val="標楷體"/>
        <family val="4"/>
        <charset val="136"/>
      </rPr>
      <t xml:space="preserve">- </t>
    </r>
    <r>
      <rPr>
        <sz val="12"/>
        <color rgb="FF000000"/>
        <rFont val="標楷體"/>
        <family val="4"/>
        <charset val="136"/>
      </rPr>
      <t>不提供早餐，膳費以280元為上限</t>
    </r>
    <r>
      <rPr>
        <sz val="12"/>
        <color rgb="FF002060"/>
        <rFont val="標楷體"/>
        <family val="4"/>
        <charset val="136"/>
      </rPr>
      <t xml:space="preserve">
- 午餐、晚餐：120 元
- 茶水點心：40元</t>
    </r>
    <phoneticPr fontId="9" type="noConversion"/>
  </si>
  <si>
    <r>
      <rPr>
        <sz val="12"/>
        <color rgb="FFFF0000"/>
        <rFont val="標楷體"/>
        <family val="4"/>
        <charset val="136"/>
      </rPr>
      <t>業務費的6%為限</t>
    </r>
    <r>
      <rPr>
        <sz val="12"/>
        <color rgb="FF000000"/>
        <rFont val="標楷體"/>
        <family val="4"/>
        <charset val="136"/>
      </rPr>
      <t xml:space="preserve">
檢據核實列支</t>
    </r>
    <phoneticPr fontId="9" type="noConversion"/>
  </si>
  <si>
    <r>
      <t xml:space="preserve">業務費的15%為限
</t>
    </r>
    <r>
      <rPr>
        <sz val="12"/>
        <color rgb="FF000000"/>
        <rFont val="標楷體"/>
        <family val="4"/>
        <charset val="136"/>
      </rPr>
      <t>檢據核實列支</t>
    </r>
    <phoneticPr fontId="9" type="noConversion"/>
  </si>
  <si>
    <r>
      <rPr>
        <sz val="12"/>
        <color theme="1"/>
        <rFont val="標楷體"/>
        <family val="4"/>
        <charset val="136"/>
      </rPr>
      <t>於</t>
    </r>
    <r>
      <rPr>
        <b/>
        <sz val="12"/>
        <color theme="1"/>
        <rFont val="標楷體"/>
        <family val="4"/>
        <charset val="136"/>
      </rPr>
      <t>課程時間內</t>
    </r>
    <r>
      <rPr>
        <sz val="12"/>
        <color theme="1"/>
        <rFont val="標楷體"/>
        <family val="4"/>
        <charset val="136"/>
      </rPr>
      <t>辦理</t>
    </r>
    <r>
      <rPr>
        <b/>
        <sz val="12"/>
        <color theme="1"/>
        <rFont val="標楷體"/>
        <family val="4"/>
        <charset val="136"/>
      </rPr>
      <t>固定課程,</t>
    </r>
    <r>
      <rPr>
        <sz val="12"/>
        <color theme="1"/>
        <rFont val="標楷體"/>
        <family val="4"/>
        <charset val="136"/>
      </rPr>
      <t>如:</t>
    </r>
    <r>
      <rPr>
        <u/>
        <sz val="12"/>
        <color theme="1"/>
        <rFont val="標楷體"/>
        <family val="4"/>
        <charset val="136"/>
      </rPr>
      <t>業師協同</t>
    </r>
    <r>
      <rPr>
        <sz val="12"/>
        <color theme="1"/>
        <rFont val="標楷體"/>
        <family val="4"/>
        <charset val="136"/>
      </rPr>
      <t xml:space="preserve">
於</t>
    </r>
    <r>
      <rPr>
        <b/>
        <sz val="12"/>
        <color theme="1"/>
        <rFont val="標楷體"/>
        <family val="4"/>
        <charset val="136"/>
      </rPr>
      <t>課程時間外</t>
    </r>
    <r>
      <rPr>
        <sz val="12"/>
        <color theme="1"/>
        <rFont val="標楷體"/>
        <family val="4"/>
        <charset val="136"/>
      </rPr>
      <t>辦理</t>
    </r>
    <r>
      <rPr>
        <b/>
        <sz val="12"/>
        <color theme="1"/>
        <rFont val="標楷體"/>
        <family val="4"/>
        <charset val="136"/>
      </rPr>
      <t>連續性授課</t>
    </r>
    <r>
      <rPr>
        <sz val="12"/>
        <color theme="1"/>
        <rFont val="標楷體"/>
        <family val="4"/>
        <charset val="136"/>
      </rPr>
      <t>性質,如:</t>
    </r>
    <r>
      <rPr>
        <u/>
        <sz val="12"/>
        <color theme="1"/>
        <rFont val="標楷體"/>
        <family val="4"/>
        <charset val="136"/>
      </rPr>
      <t xml:space="preserve">補救教學、證照輔導
</t>
    </r>
    <r>
      <rPr>
        <sz val="12"/>
        <color rgb="FF002060"/>
        <rFont val="標楷體"/>
        <family val="4"/>
        <charset val="136"/>
      </rPr>
      <t>校外專家學者2,000元/節or小時(國立教師補助款最多1,500/節or小時,其餘由配款支應)
校內教師800元/節or小時</t>
    </r>
    <phoneticPr fontId="9" type="noConversion"/>
  </si>
  <si>
    <t>團體保險</t>
  </si>
  <si>
    <t>薪資</t>
    <phoneticPr fontId="9" type="noConversion"/>
  </si>
  <si>
    <t>勞工退休金</t>
    <phoneticPr fontId="9" type="noConversion"/>
  </si>
  <si>
    <t>年終獎金</t>
    <phoneticPr fontId="9" type="noConversion"/>
  </si>
  <si>
    <t>補助款</t>
    <phoneticPr fontId="9" type="noConversion"/>
  </si>
  <si>
    <t>配合款</t>
    <phoneticPr fontId="9" type="noConversion"/>
  </si>
  <si>
    <t>其他預算</t>
    <phoneticPr fontId="9" type="noConversion"/>
  </si>
  <si>
    <t>金額</t>
    <phoneticPr fontId="9" type="noConversion"/>
  </si>
  <si>
    <t>備註</t>
    <phoneticPr fontId="9" type="noConversion"/>
  </si>
  <si>
    <t>合計</t>
    <phoneticPr fontId="9" type="noConversion"/>
  </si>
  <si>
    <t>數量</t>
    <phoneticPr fontId="9" type="noConversion"/>
  </si>
  <si>
    <t>項目</t>
    <phoneticPr fontId="9" type="noConversion"/>
  </si>
  <si>
    <t>經費支應來源</t>
    <phoneticPr fontId="9" type="noConversion"/>
  </si>
  <si>
    <r>
      <t>經費預算說明(</t>
    </r>
    <r>
      <rPr>
        <sz val="12"/>
        <color rgb="FF0000FF"/>
        <rFont val="標楷體"/>
        <family val="4"/>
        <charset val="136"/>
      </rPr>
      <t>可用</t>
    </r>
    <r>
      <rPr>
        <sz val="12"/>
        <color rgb="FFFF0000"/>
        <rFont val="標楷體"/>
        <family val="4"/>
        <charset val="136"/>
      </rPr>
      <t>Alt</t>
    </r>
    <r>
      <rPr>
        <sz val="12"/>
        <color rgb="FF0000FF"/>
        <rFont val="標楷體"/>
        <family val="4"/>
        <charset val="136"/>
      </rPr>
      <t>+</t>
    </r>
    <r>
      <rPr>
        <sz val="12"/>
        <color rgb="FFFF0000"/>
        <rFont val="標楷體"/>
        <family val="4"/>
        <charset val="136"/>
      </rPr>
      <t>Enter</t>
    </r>
    <r>
      <rPr>
        <sz val="12"/>
        <color rgb="FF0000FF"/>
        <rFont val="標楷體"/>
        <family val="4"/>
        <charset val="136"/>
      </rPr>
      <t>換行)</t>
    </r>
    <phoneticPr fontId="9" type="noConversion"/>
  </si>
  <si>
    <t>健勞保費</t>
    <phoneticPr fontId="9" type="noConversion"/>
  </si>
  <si>
    <t>□助理教授□講師□助理</t>
    <phoneticPr fontId="9" type="noConversion"/>
  </si>
  <si>
    <t>方案編號及名稱</t>
    <phoneticPr fontId="9" type="noConversion"/>
  </si>
  <si>
    <t>(請輸入)</t>
    <phoneticPr fontId="9" type="noConversion"/>
  </si>
  <si>
    <t>德明財經科技大學115年度高等教育深耕計畫【資本門】經費說明表</t>
    <phoneticPr fontId="9" type="noConversion"/>
  </si>
  <si>
    <r>
      <t xml:space="preserve">使用年限未及2年或金額3千至1萬元之消耗品或非消耗品購置費用
</t>
    </r>
    <r>
      <rPr>
        <b/>
        <sz val="12"/>
        <rFont val="標楷體"/>
        <family val="4"/>
        <charset val="136"/>
      </rPr>
      <t>單價2,000以上之硬碟為特殊列管物品</t>
    </r>
    <phoneticPr fontId="9" type="noConversion"/>
  </si>
  <si>
    <t>無法使用補助款之項目
單位預算支應請備註說明</t>
    <phoneticPr fontId="9" type="noConversion"/>
  </si>
  <si>
    <t>教學耗材費</t>
    <phoneticPr fontId="9" type="noConversion"/>
  </si>
  <si>
    <t>競賽獎金</t>
    <phoneticPr fontId="9" type="noConversion"/>
  </si>
  <si>
    <r>
      <t>支援計畫執行</t>
    </r>
    <r>
      <rPr>
        <sz val="12"/>
        <color rgb="FFFF0000"/>
        <rFont val="標楷體"/>
        <family val="4"/>
        <charset val="136"/>
      </rPr>
      <t>教師用、活動用、行政用</t>
    </r>
    <r>
      <rPr>
        <sz val="12"/>
        <color rgb="FF000000"/>
        <rFont val="標楷體"/>
        <family val="4"/>
        <charset val="136"/>
      </rPr>
      <t>之支出
(文具用品、運費、匯款手續費等等)</t>
    </r>
    <phoneticPr fontId="9" type="noConversion"/>
  </si>
  <si>
    <t>依教育部可增列之經費項目編列</t>
    <phoneticPr fontId="9" type="noConversion"/>
  </si>
  <si>
    <r>
      <rPr>
        <sz val="12"/>
        <color rgb="FFFF0000"/>
        <rFont val="標楷體"/>
        <family val="4"/>
        <charset val="136"/>
      </rPr>
      <t>供學生用</t>
    </r>
    <r>
      <rPr>
        <sz val="12"/>
        <rFont val="標楷體"/>
        <family val="4"/>
        <charset val="136"/>
      </rPr>
      <t>於</t>
    </r>
    <r>
      <rPr>
        <sz val="12"/>
        <color rgb="FF000000"/>
        <rFont val="標楷體"/>
        <family val="4"/>
        <charset val="136"/>
      </rPr>
      <t>教學、實驗、實習、課程產出之消耗性物資，</t>
    </r>
    <r>
      <rPr>
        <b/>
        <sz val="12"/>
        <color theme="1"/>
        <rFont val="標楷體"/>
        <family val="4"/>
        <charset val="136"/>
      </rPr>
      <t>須檢附學生使用時的照片佐證</t>
    </r>
    <r>
      <rPr>
        <sz val="12"/>
        <color rgb="FF000000"/>
        <rFont val="標楷體"/>
        <family val="4"/>
        <charset val="136"/>
      </rPr>
      <t>。(競賽、活動不算)</t>
    </r>
    <phoneticPr fontId="9" type="noConversion"/>
  </si>
  <si>
    <t>計畫代號</t>
    <phoneticPr fontId="9" type="noConversion"/>
  </si>
  <si>
    <t>健保：
勞保：
墊償：
職災：</t>
    <phoneticPr fontId="9" type="noConversion"/>
  </si>
  <si>
    <t>德明財經科技大學115年度高等教育深耕計畫【經常門-人事費】經費說明表</t>
    <phoneticPr fontId="9" type="noConversion"/>
  </si>
  <si>
    <t>115年度高等教育深耕計畫【經常門-業務費】經費預算說明表</t>
    <phoneticPr fontId="9" type="noConversion"/>
  </si>
  <si>
    <t>二代補充保費</t>
    <phoneticPr fontId="9" type="noConversion"/>
  </si>
  <si>
    <t>二代健保補充保費
-雇主負擔</t>
    <phoneticPr fontId="9" type="noConversion"/>
  </si>
  <si>
    <t>工讀試算</t>
    <phoneticPr fontId="9" type="noConversion"/>
  </si>
  <si>
    <t>其餘試算</t>
    <phoneticPr fontId="9" type="noConversion"/>
  </si>
  <si>
    <t>彈性薪資</t>
    <phoneticPr fontId="9" type="noConversion"/>
  </si>
  <si>
    <t>A1521301</t>
    <phoneticPr fontId="9" type="noConversion"/>
  </si>
  <si>
    <t>一般事務費</t>
    <phoneticPr fontId="9" type="noConversion"/>
  </si>
  <si>
    <t xml:space="preserve">核實列支
</t>
    <phoneticPr fontId="9" type="noConversion"/>
  </si>
  <si>
    <t xml:space="preserve">
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</si>
</sst>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176" formatCode="&quot; &quot;#,##0.00&quot; &quot;;&quot;-&quot;#,##0.00&quot; &quot;;&quot; -&quot;00&quot; &quot;;&quot; &quot;@&quot; &quot;"/>
    <numFmt numFmtId="177" formatCode="#,##0_);[Red]\(#,##0\)"/>
    <numFmt numFmtId="178" formatCode="0_);[Red]\(0\)"/>
    <numFmt numFmtId="179" formatCode="_-&quot;$&quot;* #,##0_-;\-&quot;$&quot;* #,##0_-;_-&quot;$&quot;* &quot;-&quot;??_-;_-@_-"/>
  </numFmts>
  <fonts count="2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70AD47"/>
      <name val="新細明體"/>
      <family val="1"/>
      <charset val="136"/>
    </font>
    <font>
      <b/>
      <sz val="12"/>
      <color rgb="FFC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206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0000FF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81"/>
      <name val="微軟正黑體"/>
      <family val="2"/>
      <charset val="136"/>
    </font>
    <font>
      <sz val="12"/>
      <color indexed="81"/>
      <name val="微軟正黑體"/>
      <family val="2"/>
      <charset val="136"/>
    </font>
    <font>
      <u/>
      <sz val="12"/>
      <color indexed="81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BFFFF"/>
        <bgColor rgb="FFAB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rgb="FFFABF8F"/>
      </patternFill>
    </fill>
    <fill>
      <patternFill patternType="solid">
        <fgColor rgb="FFE1E1FF"/>
        <bgColor rgb="FFF2CEEF"/>
      </patternFill>
    </fill>
    <fill>
      <patternFill patternType="solid">
        <fgColor rgb="FFE1E1FF"/>
        <bgColor rgb="FFFBE2D5"/>
      </patternFill>
    </fill>
    <fill>
      <patternFill patternType="solid">
        <fgColor rgb="FFFFFFB9"/>
        <bgColor rgb="FFFFFF99"/>
      </patternFill>
    </fill>
    <fill>
      <patternFill patternType="solid">
        <fgColor rgb="FFE1FFFF"/>
        <bgColor rgb="FFCCFFFF"/>
      </patternFill>
    </fill>
    <fill>
      <patternFill patternType="solid">
        <fgColor rgb="FFEBFFEB"/>
        <bgColor rgb="FFC1F0C8"/>
      </patternFill>
    </fill>
    <fill>
      <patternFill patternType="solid">
        <fgColor theme="0" tint="-4.9989318521683403E-2"/>
        <bgColor rgb="FFFABF8F"/>
      </patternFill>
    </fill>
    <fill>
      <patternFill patternType="solid">
        <fgColor rgb="FFFFF2CC"/>
        <bgColor rgb="FFFFF2CC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rgb="FFE2EFDA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9" fontId="6" fillId="3" borderId="1" xfId="2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9" fontId="6" fillId="3" borderId="10" xfId="2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0" fontId="6" fillId="2" borderId="29" xfId="0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6" fillId="0" borderId="30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1" fontId="6" fillId="9" borderId="2" xfId="1" applyNumberFormat="1" applyFont="1" applyFill="1" applyBorder="1" applyAlignment="1">
      <alignment horizontal="center" vertical="center"/>
    </xf>
    <xf numFmtId="41" fontId="6" fillId="9" borderId="29" xfId="1" applyNumberFormat="1" applyFont="1" applyFill="1" applyBorder="1" applyAlignment="1">
      <alignment horizontal="center" vertical="center"/>
    </xf>
    <xf numFmtId="41" fontId="6" fillId="9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0" xfId="0" applyNumberFormat="1" applyFont="1" applyFill="1" applyAlignment="1">
      <alignment horizontal="center" vertical="center" wrapText="1"/>
    </xf>
    <xf numFmtId="41" fontId="6" fillId="3" borderId="2" xfId="1" applyNumberFormat="1" applyFont="1" applyFill="1" applyBorder="1" applyAlignment="1">
      <alignment horizontal="center" vertical="center"/>
    </xf>
    <xf numFmtId="10" fontId="6" fillId="3" borderId="1" xfId="2" applyNumberFormat="1" applyFont="1" applyFill="1" applyBorder="1" applyAlignment="1">
      <alignment horizontal="center" vertical="center"/>
    </xf>
    <xf numFmtId="10" fontId="6" fillId="3" borderId="10" xfId="2" applyNumberFormat="1" applyFont="1" applyFill="1" applyBorder="1" applyAlignment="1">
      <alignment horizontal="center" vertical="center"/>
    </xf>
    <xf numFmtId="177" fontId="6" fillId="8" borderId="2" xfId="1" applyNumberFormat="1" applyFont="1" applyFill="1" applyBorder="1" applyAlignment="1" applyProtection="1">
      <alignment horizontal="center" vertical="center"/>
      <protection locked="0"/>
    </xf>
    <xf numFmtId="177" fontId="6" fillId="8" borderId="1" xfId="1" applyNumberFormat="1" applyFont="1" applyFill="1" applyBorder="1" applyAlignment="1" applyProtection="1">
      <alignment horizontal="center" vertical="center"/>
      <protection locked="0"/>
    </xf>
    <xf numFmtId="177" fontId="6" fillId="8" borderId="29" xfId="1" applyNumberFormat="1" applyFont="1" applyFill="1" applyBorder="1" applyAlignment="1" applyProtection="1">
      <alignment horizontal="center" vertical="center"/>
      <protection locked="0"/>
    </xf>
    <xf numFmtId="177" fontId="6" fillId="8" borderId="13" xfId="1" applyNumberFormat="1" applyFont="1" applyFill="1" applyBorder="1" applyAlignment="1" applyProtection="1">
      <alignment horizontal="center" vertical="center"/>
      <protection locked="0"/>
    </xf>
    <xf numFmtId="177" fontId="6" fillId="0" borderId="0" xfId="1" applyNumberFormat="1" applyFont="1" applyFill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6" fillId="3" borderId="2" xfId="1" applyNumberFormat="1" applyFont="1" applyFill="1" applyBorder="1" applyAlignment="1">
      <alignment horizontal="center" vertical="center"/>
    </xf>
    <xf numFmtId="177" fontId="6" fillId="3" borderId="7" xfId="0" applyNumberFormat="1" applyFont="1" applyFill="1" applyBorder="1" applyAlignment="1">
      <alignment horizontal="center" vertical="center"/>
    </xf>
    <xf numFmtId="177" fontId="6" fillId="3" borderId="9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49" fontId="6" fillId="0" borderId="38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10" borderId="12" xfId="0" applyNumberFormat="1" applyFont="1" applyFill="1" applyBorder="1" applyAlignment="1">
      <alignment horizontal="center" vertical="center" wrapText="1"/>
    </xf>
    <xf numFmtId="49" fontId="6" fillId="10" borderId="12" xfId="0" applyNumberFormat="1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/>
    </xf>
    <xf numFmtId="49" fontId="6" fillId="7" borderId="12" xfId="0" applyNumberFormat="1" applyFont="1" applyFill="1" applyBorder="1" applyAlignment="1">
      <alignment horizontal="center" vertical="center"/>
    </xf>
    <xf numFmtId="49" fontId="10" fillId="7" borderId="12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vertical="center" wrapText="1"/>
    </xf>
    <xf numFmtId="49" fontId="6" fillId="0" borderId="0" xfId="0" applyNumberFormat="1" applyFont="1" applyFill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26" xfId="0" applyFont="1" applyFill="1" applyBorder="1" applyAlignment="1">
      <alignment horizontal="center" vertical="center"/>
    </xf>
    <xf numFmtId="41" fontId="6" fillId="0" borderId="0" xfId="15" applyNumberFormat="1" applyFont="1">
      <alignment vertical="center"/>
    </xf>
    <xf numFmtId="41" fontId="6" fillId="0" borderId="0" xfId="0" applyNumberFormat="1" applyFont="1">
      <alignment vertical="center"/>
    </xf>
    <xf numFmtId="3" fontId="6" fillId="0" borderId="13" xfId="0" applyNumberFormat="1" applyFont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center" wrapText="1"/>
    </xf>
    <xf numFmtId="41" fontId="11" fillId="0" borderId="13" xfId="15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41" fontId="6" fillId="13" borderId="22" xfId="0" applyNumberFormat="1" applyFont="1" applyFill="1" applyBorder="1" applyAlignment="1">
      <alignment horizontal="center" vertical="center" wrapText="1"/>
    </xf>
    <xf numFmtId="41" fontId="11" fillId="0" borderId="22" xfId="15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3" fontId="11" fillId="15" borderId="26" xfId="0" applyNumberFormat="1" applyFont="1" applyFill="1" applyBorder="1" applyAlignment="1">
      <alignment horizontal="left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11" fillId="14" borderId="27" xfId="0" applyFont="1" applyFill="1" applyBorder="1" applyAlignment="1">
      <alignment horizontal="center" vertical="center"/>
    </xf>
    <xf numFmtId="3" fontId="6" fillId="4" borderId="28" xfId="0" applyNumberFormat="1" applyFont="1" applyFill="1" applyBorder="1" applyAlignment="1">
      <alignment horizontal="center" vertical="center"/>
    </xf>
    <xf numFmtId="41" fontId="6" fillId="4" borderId="29" xfId="0" applyNumberFormat="1" applyFont="1" applyFill="1" applyBorder="1" applyAlignment="1">
      <alignment horizontal="center" vertical="center"/>
    </xf>
    <xf numFmtId="41" fontId="6" fillId="4" borderId="29" xfId="15" applyNumberFormat="1" applyFont="1" applyFill="1" applyBorder="1" applyAlignment="1">
      <alignment horizontal="center" vertical="center"/>
    </xf>
    <xf numFmtId="3" fontId="6" fillId="4" borderId="30" xfId="0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 wrapText="1"/>
    </xf>
    <xf numFmtId="0" fontId="7" fillId="0" borderId="43" xfId="0" applyNumberFormat="1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177" fontId="7" fillId="0" borderId="43" xfId="1" applyNumberFormat="1" applyFont="1" applyFill="1" applyBorder="1" applyAlignment="1">
      <alignment horizontal="center" vertical="center"/>
    </xf>
    <xf numFmtId="41" fontId="7" fillId="0" borderId="43" xfId="1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49" fontId="7" fillId="0" borderId="44" xfId="0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6" fillId="0" borderId="47" xfId="0" applyFont="1" applyBorder="1" applyAlignment="1">
      <alignment horizontal="center" vertical="center"/>
    </xf>
    <xf numFmtId="179" fontId="6" fillId="9" borderId="38" xfId="15" applyNumberFormat="1" applyFont="1" applyFill="1" applyBorder="1" applyAlignment="1">
      <alignment horizontal="center" vertical="center"/>
    </xf>
    <xf numFmtId="179" fontId="6" fillId="9" borderId="12" xfId="15" applyNumberFormat="1" applyFont="1" applyFill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11" borderId="22" xfId="0" applyNumberFormat="1" applyFont="1" applyFill="1" applyBorder="1" applyAlignment="1">
      <alignment horizontal="center" vertical="center"/>
    </xf>
    <xf numFmtId="3" fontId="7" fillId="11" borderId="23" xfId="0" applyNumberFormat="1" applyFont="1" applyFill="1" applyBorder="1" applyAlignment="1">
      <alignment horizontal="center" vertical="center"/>
    </xf>
    <xf numFmtId="0" fontId="6" fillId="3" borderId="14" xfId="0" applyNumberFormat="1" applyFont="1" applyFill="1" applyBorder="1" applyAlignment="1">
      <alignment horizontal="center" vertical="center"/>
    </xf>
    <xf numFmtId="0" fontId="6" fillId="3" borderId="15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/>
    </xf>
    <xf numFmtId="3" fontId="7" fillId="11" borderId="10" xfId="0" applyNumberFormat="1" applyFont="1" applyFill="1" applyBorder="1" applyAlignment="1">
      <alignment horizontal="center" vertical="center"/>
    </xf>
    <xf numFmtId="3" fontId="7" fillId="11" borderId="11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textRotation="255" wrapText="1"/>
    </xf>
    <xf numFmtId="0" fontId="6" fillId="0" borderId="13" xfId="0" applyFont="1" applyFill="1" applyBorder="1" applyAlignment="1">
      <alignment horizontal="center" vertical="center" textRotation="255" wrapText="1"/>
    </xf>
    <xf numFmtId="0" fontId="14" fillId="4" borderId="27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3" fontId="4" fillId="5" borderId="25" xfId="0" applyNumberFormat="1" applyFont="1" applyFill="1" applyBorder="1" applyAlignment="1">
      <alignment horizontal="center" vertical="center"/>
    </xf>
    <xf numFmtId="3" fontId="4" fillId="5" borderId="26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justify" vertical="center" wrapText="1"/>
    </xf>
    <xf numFmtId="49" fontId="6" fillId="2" borderId="29" xfId="0" applyNumberFormat="1" applyFont="1" applyFill="1" applyBorder="1" applyAlignment="1">
      <alignment horizontal="justify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41" fontId="7" fillId="9" borderId="47" xfId="1" applyNumberFormat="1" applyFont="1" applyFill="1" applyBorder="1" applyAlignment="1">
      <alignment horizontal="center" vertical="center"/>
    </xf>
    <xf numFmtId="41" fontId="7" fillId="9" borderId="2" xfId="1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13" borderId="50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7" fillId="11" borderId="36" xfId="0" applyFont="1" applyFill="1" applyBorder="1" applyAlignment="1">
      <alignment horizontal="center" vertical="center"/>
    </xf>
    <xf numFmtId="0" fontId="7" fillId="11" borderId="37" xfId="0" applyFont="1" applyFill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left" vertical="center" wrapText="1"/>
    </xf>
    <xf numFmtId="49" fontId="6" fillId="0" borderId="49" xfId="0" applyNumberFormat="1" applyFont="1" applyBorder="1" applyAlignment="1">
      <alignment horizontal="left" vertical="center" wrapText="1"/>
    </xf>
    <xf numFmtId="10" fontId="6" fillId="0" borderId="47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4" fillId="12" borderId="31" xfId="0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41" fontId="18" fillId="0" borderId="13" xfId="1" applyNumberFormat="1" applyFont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41" fontId="6" fillId="4" borderId="29" xfId="0" applyNumberFormat="1" applyFont="1" applyFill="1" applyBorder="1" applyAlignment="1">
      <alignment horizontal="center" vertical="center"/>
    </xf>
    <xf numFmtId="0" fontId="14" fillId="12" borderId="33" xfId="0" applyFont="1" applyFill="1" applyBorder="1" applyAlignment="1">
      <alignment horizontal="center" vertical="center"/>
    </xf>
    <xf numFmtId="0" fontId="12" fillId="12" borderId="19" xfId="0" applyFont="1" applyFill="1" applyBorder="1" applyAlignment="1" applyProtection="1">
      <alignment horizontal="center" vertical="center"/>
      <protection locked="0"/>
    </xf>
    <xf numFmtId="0" fontId="12" fillId="12" borderId="20" xfId="0" applyFont="1" applyFill="1" applyBorder="1" applyAlignment="1" applyProtection="1">
      <alignment horizontal="center" vertical="center"/>
      <protection locked="0"/>
    </xf>
    <xf numFmtId="0" fontId="12" fillId="12" borderId="34" xfId="0" applyFont="1" applyFill="1" applyBorder="1" applyAlignment="1" applyProtection="1">
      <alignment horizontal="center" vertical="center"/>
      <protection locked="0"/>
    </xf>
    <xf numFmtId="3" fontId="6" fillId="4" borderId="28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0" fontId="11" fillId="14" borderId="27" xfId="0" applyFont="1" applyFill="1" applyBorder="1" applyAlignment="1">
      <alignment horizontal="center" vertical="center"/>
    </xf>
    <xf numFmtId="0" fontId="11" fillId="14" borderId="25" xfId="0" applyFont="1" applyFill="1" applyBorder="1" applyAlignment="1">
      <alignment horizontal="center" vertical="center"/>
    </xf>
    <xf numFmtId="41" fontId="11" fillId="15" borderId="25" xfId="15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51" xfId="0" applyFont="1" applyBorder="1" applyAlignment="1">
      <alignment horizontal="center" vertical="center" textRotation="255" wrapText="1"/>
    </xf>
    <xf numFmtId="0" fontId="6" fillId="0" borderId="52" xfId="0" applyFont="1" applyBorder="1" applyAlignment="1">
      <alignment horizontal="center" vertical="center" textRotation="255" wrapText="1"/>
    </xf>
    <xf numFmtId="0" fontId="11" fillId="15" borderId="27" xfId="0" applyFont="1" applyFill="1" applyBorder="1" applyAlignment="1">
      <alignment horizontal="center" vertical="center"/>
    </xf>
    <xf numFmtId="0" fontId="11" fillId="15" borderId="25" xfId="0" applyFont="1" applyFill="1" applyBorder="1" applyAlignment="1">
      <alignment horizontal="center" vertical="center"/>
    </xf>
    <xf numFmtId="0" fontId="6" fillId="16" borderId="27" xfId="0" applyFont="1" applyFill="1" applyBorder="1" applyAlignment="1">
      <alignment horizontal="center" vertical="center"/>
    </xf>
    <xf numFmtId="0" fontId="6" fillId="16" borderId="25" xfId="0" applyFont="1" applyFill="1" applyBorder="1" applyAlignment="1">
      <alignment horizontal="center" vertical="center"/>
    </xf>
    <xf numFmtId="0" fontId="6" fillId="16" borderId="2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1" fontId="11" fillId="15" borderId="25" xfId="1" applyNumberFormat="1" applyFont="1" applyFill="1" applyBorder="1" applyAlignment="1">
      <alignment horizontal="center" vertical="center"/>
    </xf>
    <xf numFmtId="41" fontId="18" fillId="0" borderId="22" xfId="1" applyNumberFormat="1" applyFont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40" xfId="0" applyFont="1" applyFill="1" applyBorder="1" applyAlignment="1">
      <alignment horizontal="center" vertical="center"/>
    </xf>
  </cellXfs>
  <cellStyles count="16">
    <cellStyle name="cf1" xfId="3" xr:uid="{00000000-0005-0000-0000-000000000000}"/>
    <cellStyle name="cf10" xfId="4" xr:uid="{00000000-0005-0000-0000-000001000000}"/>
    <cellStyle name="cf11" xfId="5" xr:uid="{00000000-0005-0000-0000-000002000000}"/>
    <cellStyle name="cf12" xfId="6" xr:uid="{00000000-0005-0000-0000-000003000000}"/>
    <cellStyle name="cf2" xfId="7" xr:uid="{00000000-0005-0000-0000-000004000000}"/>
    <cellStyle name="cf3" xfId="8" xr:uid="{00000000-0005-0000-0000-000005000000}"/>
    <cellStyle name="cf4" xfId="9" xr:uid="{00000000-0005-0000-0000-000006000000}"/>
    <cellStyle name="cf5" xfId="10" xr:uid="{00000000-0005-0000-0000-000007000000}"/>
    <cellStyle name="cf6" xfId="11" xr:uid="{00000000-0005-0000-0000-000008000000}"/>
    <cellStyle name="cf7" xfId="12" xr:uid="{00000000-0005-0000-0000-000009000000}"/>
    <cellStyle name="cf8" xfId="13" xr:uid="{00000000-0005-0000-0000-00000A000000}"/>
    <cellStyle name="cf9" xfId="14" xr:uid="{00000000-0005-0000-0000-00000B000000}"/>
    <cellStyle name="一般" xfId="0" builtinId="0" customBuiltin="1"/>
    <cellStyle name="千分位" xfId="1" builtinId="3" customBuiltin="1"/>
    <cellStyle name="百分比" xfId="2" builtinId="5" customBuiltin="1"/>
    <cellStyle name="貨幣" xfId="15" builtinId="4"/>
  </cellStyles>
  <dxfs count="14"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theme="2" tint="-0.749961851863155"/>
      </font>
    </dxf>
    <dxf>
      <font>
        <color theme="0" tint="-0.499984740745262"/>
      </font>
    </dxf>
    <dxf>
      <font>
        <b/>
        <i val="0"/>
        <color theme="2" tint="-0.749961851863155"/>
      </font>
    </dxf>
    <dxf>
      <font>
        <color theme="0" tint="-0.499984740745262"/>
      </font>
    </dxf>
    <dxf>
      <font>
        <b/>
        <i val="0"/>
        <color theme="2" tint="-0.749961851863155"/>
      </font>
    </dxf>
    <dxf>
      <font>
        <b/>
        <i val="0"/>
        <u/>
        <color rgb="FFC00000"/>
      </font>
    </dxf>
    <dxf>
      <font>
        <b/>
        <i val="0"/>
        <u/>
        <color rgb="FFC00000"/>
      </font>
    </dxf>
    <dxf>
      <font>
        <color rgb="FF70AD47"/>
        <family val="1"/>
        <charset val="136"/>
      </font>
    </dxf>
    <dxf>
      <font>
        <b/>
        <color rgb="FFC00000"/>
        <family val="1"/>
        <charset val="136"/>
      </font>
    </dxf>
  </dxfs>
  <tableStyles count="0" defaultTableStyle="TableStyleMedium2" defaultPivotStyle="PivotStyleLight16"/>
  <colors>
    <mruColors>
      <color rgb="FFE1FFFF"/>
      <color rgb="FFEBFFEB"/>
      <color rgb="FFFFFFB9"/>
      <color rgb="FFE1E1FF"/>
      <color rgb="FFF0E1F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27273042313728</xdr:colOff>
      <xdr:row>0</xdr:row>
      <xdr:rowOff>0</xdr:rowOff>
    </xdr:from>
    <xdr:ext cx="0" cy="0"/>
    <xdr:grpSp>
      <xdr:nvGrpSpPr>
        <xdr:cNvPr id="2" name="Group 27">
          <a:extLst>
            <a:ext uri="{FF2B5EF4-FFF2-40B4-BE49-F238E27FC236}">
              <a16:creationId xmlns:a16="http://schemas.microsoft.com/office/drawing/2014/main" id="{F4004F61-BB75-4F0C-A48D-BD12650DD869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3" name="Text Box 28">
            <a:extLst>
              <a:ext uri="{FF2B5EF4-FFF2-40B4-BE49-F238E27FC236}">
                <a16:creationId xmlns:a16="http://schemas.microsoft.com/office/drawing/2014/main" id="{B8013130-142B-48F7-85B6-163EC7573C5B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4" name="Text Box 29">
            <a:extLst>
              <a:ext uri="{FF2B5EF4-FFF2-40B4-BE49-F238E27FC236}">
                <a16:creationId xmlns:a16="http://schemas.microsoft.com/office/drawing/2014/main" id="{45A95C5E-603C-4AF6-A6CA-04D6B15935D2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5" name="Text Box 30">
            <a:extLst>
              <a:ext uri="{FF2B5EF4-FFF2-40B4-BE49-F238E27FC236}">
                <a16:creationId xmlns:a16="http://schemas.microsoft.com/office/drawing/2014/main" id="{937EB37B-5E81-43FB-BD0A-A25F23325020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6" name="Group 31">
          <a:extLst>
            <a:ext uri="{FF2B5EF4-FFF2-40B4-BE49-F238E27FC236}">
              <a16:creationId xmlns:a16="http://schemas.microsoft.com/office/drawing/2014/main" id="{0E8AEF4F-4A01-4528-9032-1A107E379ADF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7" name="Text Box 32">
            <a:extLst>
              <a:ext uri="{FF2B5EF4-FFF2-40B4-BE49-F238E27FC236}">
                <a16:creationId xmlns:a16="http://schemas.microsoft.com/office/drawing/2014/main" id="{7342DC13-76A2-4A40-A836-E4959639A706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8" name="Text Box 33">
            <a:extLst>
              <a:ext uri="{FF2B5EF4-FFF2-40B4-BE49-F238E27FC236}">
                <a16:creationId xmlns:a16="http://schemas.microsoft.com/office/drawing/2014/main" id="{0950D843-9B9A-4C58-AA43-7BA405A159ED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9" name="Text Box 34">
            <a:extLst>
              <a:ext uri="{FF2B5EF4-FFF2-40B4-BE49-F238E27FC236}">
                <a16:creationId xmlns:a16="http://schemas.microsoft.com/office/drawing/2014/main" id="{FE5AD479-2E09-4928-A424-A87BF1099545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10" name="Group 44">
          <a:extLst>
            <a:ext uri="{FF2B5EF4-FFF2-40B4-BE49-F238E27FC236}">
              <a16:creationId xmlns:a16="http://schemas.microsoft.com/office/drawing/2014/main" id="{62E5438B-6A60-40F6-BD4F-7B0D5B3674C4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11" name="Text Box 45">
            <a:extLst>
              <a:ext uri="{FF2B5EF4-FFF2-40B4-BE49-F238E27FC236}">
                <a16:creationId xmlns:a16="http://schemas.microsoft.com/office/drawing/2014/main" id="{3E50FC85-9565-4D01-B026-4E1AB5BBBFA8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12" name="Text Box 46">
            <a:extLst>
              <a:ext uri="{FF2B5EF4-FFF2-40B4-BE49-F238E27FC236}">
                <a16:creationId xmlns:a16="http://schemas.microsoft.com/office/drawing/2014/main" id="{EE2926B6-972B-4433-9886-B10C1257AAD6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13" name="Text Box 47">
            <a:extLst>
              <a:ext uri="{FF2B5EF4-FFF2-40B4-BE49-F238E27FC236}">
                <a16:creationId xmlns:a16="http://schemas.microsoft.com/office/drawing/2014/main" id="{AF140E2F-3553-42D8-9C80-7282D7DDC3E2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14" name="Group 64">
          <a:extLst>
            <a:ext uri="{FF2B5EF4-FFF2-40B4-BE49-F238E27FC236}">
              <a16:creationId xmlns:a16="http://schemas.microsoft.com/office/drawing/2014/main" id="{7814DA14-BE4E-4538-A7A9-14C8C8B38A42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15" name="Text Box 65">
            <a:extLst>
              <a:ext uri="{FF2B5EF4-FFF2-40B4-BE49-F238E27FC236}">
                <a16:creationId xmlns:a16="http://schemas.microsoft.com/office/drawing/2014/main" id="{B95F3D5F-028D-4EDF-BC5F-CA2D223B304B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16" name="Text Box 66">
            <a:extLst>
              <a:ext uri="{FF2B5EF4-FFF2-40B4-BE49-F238E27FC236}">
                <a16:creationId xmlns:a16="http://schemas.microsoft.com/office/drawing/2014/main" id="{CA9B36BA-9498-4F2E-B0FB-B0B50033654C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17" name="Text Box 67">
            <a:extLst>
              <a:ext uri="{FF2B5EF4-FFF2-40B4-BE49-F238E27FC236}">
                <a16:creationId xmlns:a16="http://schemas.microsoft.com/office/drawing/2014/main" id="{DEF568B5-E08D-4C70-ACE3-3592BEE7B8E7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18" name="Group 68">
          <a:extLst>
            <a:ext uri="{FF2B5EF4-FFF2-40B4-BE49-F238E27FC236}">
              <a16:creationId xmlns:a16="http://schemas.microsoft.com/office/drawing/2014/main" id="{72C6DA85-60DF-445F-837A-F2DB6F6A1F57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19" name="Text Box 69">
            <a:extLst>
              <a:ext uri="{FF2B5EF4-FFF2-40B4-BE49-F238E27FC236}">
                <a16:creationId xmlns:a16="http://schemas.microsoft.com/office/drawing/2014/main" id="{D106F03D-BD98-4821-A595-0F23A4B10B5E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20" name="Text Box 70">
            <a:extLst>
              <a:ext uri="{FF2B5EF4-FFF2-40B4-BE49-F238E27FC236}">
                <a16:creationId xmlns:a16="http://schemas.microsoft.com/office/drawing/2014/main" id="{462A6482-DCDB-4253-BEB1-4F7DF5646AE4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21" name="Text Box 71">
            <a:extLst>
              <a:ext uri="{FF2B5EF4-FFF2-40B4-BE49-F238E27FC236}">
                <a16:creationId xmlns:a16="http://schemas.microsoft.com/office/drawing/2014/main" id="{35CBBA7A-E7A6-4BCF-A222-252F38AD4D34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22" name="Group 85">
          <a:extLst>
            <a:ext uri="{FF2B5EF4-FFF2-40B4-BE49-F238E27FC236}">
              <a16:creationId xmlns:a16="http://schemas.microsoft.com/office/drawing/2014/main" id="{5B98E86B-98C0-43E5-ADC3-3506F6247641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23" name="Text Box 86">
            <a:extLst>
              <a:ext uri="{FF2B5EF4-FFF2-40B4-BE49-F238E27FC236}">
                <a16:creationId xmlns:a16="http://schemas.microsoft.com/office/drawing/2014/main" id="{90151289-5009-4B75-B451-9A42A3F70281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24" name="Text Box 87">
            <a:extLst>
              <a:ext uri="{FF2B5EF4-FFF2-40B4-BE49-F238E27FC236}">
                <a16:creationId xmlns:a16="http://schemas.microsoft.com/office/drawing/2014/main" id="{C760DB6F-268B-4675-80FF-6136778324CE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25" name="Text Box 88">
            <a:extLst>
              <a:ext uri="{FF2B5EF4-FFF2-40B4-BE49-F238E27FC236}">
                <a16:creationId xmlns:a16="http://schemas.microsoft.com/office/drawing/2014/main" id="{47E75A73-6E3A-4357-A344-0AA90C0FA4B1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26" name="Group 89">
          <a:extLst>
            <a:ext uri="{FF2B5EF4-FFF2-40B4-BE49-F238E27FC236}">
              <a16:creationId xmlns:a16="http://schemas.microsoft.com/office/drawing/2014/main" id="{6AFA95A1-075E-4610-9831-A819B7C928D3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27" name="Text Box 90">
            <a:extLst>
              <a:ext uri="{FF2B5EF4-FFF2-40B4-BE49-F238E27FC236}">
                <a16:creationId xmlns:a16="http://schemas.microsoft.com/office/drawing/2014/main" id="{29E873D9-EB9F-413C-83A6-FA22B0FB13D6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28" name="Text Box 91">
            <a:extLst>
              <a:ext uri="{FF2B5EF4-FFF2-40B4-BE49-F238E27FC236}">
                <a16:creationId xmlns:a16="http://schemas.microsoft.com/office/drawing/2014/main" id="{4BA5B57C-5EBA-4E9D-BEA5-6280F6D557FE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29" name="Text Box 92">
            <a:extLst>
              <a:ext uri="{FF2B5EF4-FFF2-40B4-BE49-F238E27FC236}">
                <a16:creationId xmlns:a16="http://schemas.microsoft.com/office/drawing/2014/main" id="{8422AADD-6A8B-49CA-8BBB-3C1C77000529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10</xdr:col>
      <xdr:colOff>65389</xdr:colOff>
      <xdr:row>3</xdr:row>
      <xdr:rowOff>711141</xdr:rowOff>
    </xdr:from>
    <xdr:ext cx="2340000" cy="637469"/>
    <xdr:sp macro="" textlink="">
      <xdr:nvSpPr>
        <xdr:cNvPr id="30" name="Text Box 93">
          <a:extLst>
            <a:ext uri="{FF2B5EF4-FFF2-40B4-BE49-F238E27FC236}">
              <a16:creationId xmlns:a16="http://schemas.microsoft.com/office/drawing/2014/main" id="{E4804FF0-051A-4065-86BF-50615ADF276C}"/>
            </a:ext>
          </a:extLst>
        </xdr:cNvPr>
        <xdr:cNvSpPr txBox="1"/>
      </xdr:nvSpPr>
      <xdr:spPr>
        <a:xfrm>
          <a:off x="14667214" y="1844616"/>
          <a:ext cx="2340000" cy="637469"/>
        </a:xfrm>
        <a:prstGeom prst="rect">
          <a:avLst/>
        </a:prstGeom>
        <a:solidFill>
          <a:srgbClr val="FFFFB9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請在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黃色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格內，依據該項目之單位</a:t>
          </a:r>
          <a:r>
            <a:rPr lang="zh-TW" sz="1400" b="0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填入</a:t>
          </a:r>
          <a:r>
            <a:rPr lang="zh-TW" sz="16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數量</a:t>
          </a:r>
          <a:r>
            <a:rPr lang="zh-TW" sz="1400" b="0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與</a:t>
          </a:r>
          <a:r>
            <a:rPr lang="zh-TW" sz="16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單價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。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</xdr:txBody>
    </xdr:sp>
    <xdr:clientData/>
  </xdr:oneCellAnchor>
  <xdr:oneCellAnchor>
    <xdr:from>
      <xdr:col>10</xdr:col>
      <xdr:colOff>65389</xdr:colOff>
      <xdr:row>4</xdr:row>
      <xdr:rowOff>126880</xdr:rowOff>
    </xdr:from>
    <xdr:ext cx="2340000" cy="594971"/>
    <xdr:sp macro="" textlink="">
      <xdr:nvSpPr>
        <xdr:cNvPr id="31" name="Text Box 94">
          <a:extLst>
            <a:ext uri="{FF2B5EF4-FFF2-40B4-BE49-F238E27FC236}">
              <a16:creationId xmlns:a16="http://schemas.microsoft.com/office/drawing/2014/main" id="{9CB4C241-C9D5-45C1-BB18-F5C0FF07ED59}"/>
            </a:ext>
          </a:extLst>
        </xdr:cNvPr>
        <xdr:cNvSpPr txBox="1"/>
      </xdr:nvSpPr>
      <xdr:spPr>
        <a:xfrm>
          <a:off x="14667214" y="2517655"/>
          <a:ext cx="2340000" cy="594971"/>
        </a:xfrm>
        <a:prstGeom prst="rect">
          <a:avLst/>
        </a:prstGeom>
        <a:solidFill>
          <a:srgbClr val="E1FFFF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藍色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格內已設定函數會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自動</a:t>
          </a:r>
          <a:r>
            <a:rPr lang="zh-TW" altLang="en-US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計算</a:t>
          </a:r>
          <a:r>
            <a:rPr 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勿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動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。</a:t>
          </a:r>
        </a:p>
      </xdr:txBody>
    </xdr:sp>
    <xdr:clientData/>
  </xdr:oneCellAnchor>
  <xdr:oneCellAnchor>
    <xdr:from>
      <xdr:col>10</xdr:col>
      <xdr:colOff>65389</xdr:colOff>
      <xdr:row>4</xdr:row>
      <xdr:rowOff>757421</xdr:rowOff>
    </xdr:from>
    <xdr:ext cx="2340000" cy="900000"/>
    <xdr:sp macro="" textlink="">
      <xdr:nvSpPr>
        <xdr:cNvPr id="32" name="Text Box 95">
          <a:extLst>
            <a:ext uri="{FF2B5EF4-FFF2-40B4-BE49-F238E27FC236}">
              <a16:creationId xmlns:a16="http://schemas.microsoft.com/office/drawing/2014/main" id="{A0542D54-C909-4FBF-B5ED-A4750EC1BFD7}"/>
            </a:ext>
          </a:extLst>
        </xdr:cNvPr>
        <xdr:cNvSpPr txBox="1"/>
      </xdr:nvSpPr>
      <xdr:spPr>
        <a:xfrm>
          <a:off x="14667214" y="3148196"/>
          <a:ext cx="2340000" cy="900000"/>
        </a:xfrm>
        <a:prstGeom prst="rect">
          <a:avLst/>
        </a:prstGeom>
        <a:solidFill>
          <a:srgbClr val="EBFFEB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綠色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格內項目</a:t>
          </a:r>
          <a:r>
            <a:rPr lang="zh-TW" sz="14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本校人員</a:t>
          </a:r>
          <a:r>
            <a:rPr lang="zh-TW" sz="1400" b="0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及</a:t>
          </a:r>
          <a:r>
            <a:rPr lang="zh-TW" sz="14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國立大學</a:t>
          </a:r>
          <a:r>
            <a:rPr 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/</a:t>
          </a:r>
          <a:r>
            <a:rPr lang="zh-TW" sz="14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高中職學校教師</a:t>
          </a:r>
          <a:r>
            <a:rPr lang="zh-TW" sz="16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不得支領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。</a:t>
          </a:r>
        </a:p>
      </xdr:txBody>
    </xdr:sp>
    <xdr:clientData/>
  </xdr:oneCellAnchor>
  <xdr:oneCellAnchor>
    <xdr:from>
      <xdr:col>10</xdr:col>
      <xdr:colOff>65389</xdr:colOff>
      <xdr:row>6</xdr:row>
      <xdr:rowOff>16591</xdr:rowOff>
    </xdr:from>
    <xdr:ext cx="2340000" cy="1476000"/>
    <xdr:sp macro="" textlink="">
      <xdr:nvSpPr>
        <xdr:cNvPr id="34" name="Text Box 97">
          <a:extLst>
            <a:ext uri="{FF2B5EF4-FFF2-40B4-BE49-F238E27FC236}">
              <a16:creationId xmlns:a16="http://schemas.microsoft.com/office/drawing/2014/main" id="{6FA60FF7-6517-4C24-9BB5-E90651F38F12}"/>
            </a:ext>
          </a:extLst>
        </xdr:cNvPr>
        <xdr:cNvSpPr txBox="1"/>
      </xdr:nvSpPr>
      <xdr:spPr>
        <a:xfrm>
          <a:off x="14667214" y="4083766"/>
          <a:ext cx="2340000" cy="1476000"/>
        </a:xfrm>
        <a:prstGeom prst="rect">
          <a:avLst/>
        </a:prstGeom>
        <a:solidFill>
          <a:srgbClr val="E1E1FF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紫色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格內項目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同一廠商單日發票總金額超過</a:t>
          </a:r>
          <a:r>
            <a:rPr lang="en-US" alt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3,000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元</a:t>
          </a:r>
          <a:r>
            <a:rPr lang="en-US" alt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/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印刷</a:t>
          </a:r>
          <a:r>
            <a:rPr lang="en-US" alt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6,000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元</a:t>
          </a:r>
          <a:r>
            <a:rPr lang="zh-TW" altLang="en-US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，需進採購流程。</a:t>
          </a:r>
          <a:endParaRPr lang="en-US" altLang="zh-TW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若自行拆單購買，請於說明欄備註。</a:t>
          </a:r>
          <a:endParaRPr lang="en-US" altLang="zh-TW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請注意紅字底線</a:t>
          </a:r>
          <a:r>
            <a:rPr lang="en-US" altLang="zh-TW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(</a:t>
          </a:r>
          <a:r>
            <a:rPr lang="zh-TW" altLang="en-US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超額</a:t>
          </a:r>
          <a:r>
            <a:rPr lang="en-US" altLang="zh-TW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)</a:t>
          </a:r>
          <a:endParaRPr lang="zh-TW" altLang="en-US" sz="1400" b="0" i="0" u="sng" strike="noStrike" kern="0" cap="none" spc="0" baseline="0">
            <a:solidFill>
              <a:srgbClr val="C00000"/>
            </a:solidFill>
            <a:uFillTx/>
            <a:latin typeface="標楷體"/>
            <a:ea typeface="標楷體"/>
          </a:endParaRPr>
        </a:p>
      </xdr:txBody>
    </xdr:sp>
    <xdr:clientData/>
  </xdr:oneCellAnchor>
  <xdr:oneCellAnchor>
    <xdr:from>
      <xdr:col>10</xdr:col>
      <xdr:colOff>65389</xdr:colOff>
      <xdr:row>8</xdr:row>
      <xdr:rowOff>61310</xdr:rowOff>
    </xdr:from>
    <xdr:ext cx="2340000" cy="872140"/>
    <xdr:sp macro="" textlink="">
      <xdr:nvSpPr>
        <xdr:cNvPr id="35" name="Text Box 97">
          <a:extLst>
            <a:ext uri="{FF2B5EF4-FFF2-40B4-BE49-F238E27FC236}">
              <a16:creationId xmlns:a16="http://schemas.microsoft.com/office/drawing/2014/main" id="{7E4DC11E-8F9B-4562-8904-C83A72299514}"/>
            </a:ext>
          </a:extLst>
        </xdr:cNvPr>
        <xdr:cNvSpPr txBox="1"/>
      </xdr:nvSpPr>
      <xdr:spPr>
        <a:xfrm>
          <a:off x="14667214" y="5595335"/>
          <a:ext cx="2340000" cy="872140"/>
        </a:xfrm>
        <a:prstGeom prst="rect">
          <a:avLst/>
        </a:prstGeom>
        <a:solidFill>
          <a:schemeClr val="bg1"/>
        </a:solidFill>
        <a:ln cap="flat">
          <a:solidFill>
            <a:srgbClr val="C00000"/>
          </a:solidFill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聘請外籍學者專家授課，相關稅額扣繳辦法，請先洽詢會計室。</a:t>
          </a:r>
          <a:endParaRPr lang="zh-TW" sz="1400" b="0" i="0" u="none" strike="noStrike" kern="0" cap="none" spc="0" baseline="0">
            <a:solidFill>
              <a:srgbClr val="FF0000"/>
            </a:solidFill>
            <a:uFillTx/>
            <a:latin typeface="標楷體"/>
            <a:ea typeface="標楷體"/>
          </a:endParaRPr>
        </a:p>
      </xdr:txBody>
    </xdr:sp>
    <xdr:clientData/>
  </xdr:oneCellAnchor>
  <xdr:oneCellAnchor>
    <xdr:from>
      <xdr:col>10</xdr:col>
      <xdr:colOff>65389</xdr:colOff>
      <xdr:row>3</xdr:row>
      <xdr:rowOff>38102</xdr:rowOff>
    </xdr:from>
    <xdr:ext cx="2340000" cy="637469"/>
    <xdr:sp macro="" textlink="">
      <xdr:nvSpPr>
        <xdr:cNvPr id="37" name="Text Box 93">
          <a:extLst>
            <a:ext uri="{FF2B5EF4-FFF2-40B4-BE49-F238E27FC236}">
              <a16:creationId xmlns:a16="http://schemas.microsoft.com/office/drawing/2014/main" id="{8D4B9AA4-F65A-418B-8441-06163BAFF681}"/>
            </a:ext>
          </a:extLst>
        </xdr:cNvPr>
        <xdr:cNvSpPr txBox="1"/>
      </xdr:nvSpPr>
      <xdr:spPr>
        <a:xfrm>
          <a:off x="14705314" y="1171577"/>
          <a:ext cx="2340000" cy="637469"/>
        </a:xfrm>
        <a:prstGeom prst="rect">
          <a:avLst/>
        </a:prstGeom>
        <a:solidFill>
          <a:schemeClr val="bg1">
            <a:lumMod val="85000"/>
          </a:schemeClr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請輸入計畫編號及活動名稱，</a:t>
          </a:r>
          <a:endParaRPr lang="en-US" altLang="zh-TW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預算說明必填</a:t>
          </a:r>
          <a:endParaRPr lang="en-US" altLang="zh-TW" sz="1400" b="1" i="0" u="none" strike="noStrike" kern="0" cap="none" spc="0" baseline="0">
            <a:solidFill>
              <a:srgbClr val="FF0000"/>
            </a:solidFill>
            <a:uFillTx/>
            <a:latin typeface="標楷體"/>
            <a:ea typeface="標楷體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theme="0"/>
    <pageSetUpPr fitToPage="1"/>
  </sheetPr>
  <dimension ref="A1:K38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" sqref="J2"/>
    </sheetView>
  </sheetViews>
  <sheetFormatPr defaultColWidth="8.875" defaultRowHeight="16.5" x14ac:dyDescent="0.25"/>
  <cols>
    <col min="1" max="2" width="5.625" style="7" customWidth="1"/>
    <col min="3" max="3" width="18.625" style="8" customWidth="1"/>
    <col min="4" max="4" width="40.625" style="53" customWidth="1"/>
    <col min="5" max="5" width="16.625" style="10" customWidth="1"/>
    <col min="6" max="6" width="6" style="7" customWidth="1"/>
    <col min="7" max="7" width="8.625" style="32" customWidth="1"/>
    <col min="8" max="8" width="9.5" style="32" bestFit="1" customWidth="1"/>
    <col min="9" max="9" width="12" style="23" bestFit="1" customWidth="1"/>
    <col min="10" max="10" width="70.625" style="99" customWidth="1"/>
    <col min="11" max="11" width="8.875" style="2" customWidth="1"/>
    <col min="12" max="16384" width="8.875" style="2"/>
  </cols>
  <sheetData>
    <row r="1" spans="1:11" s="1" customFormat="1" ht="39.950000000000003" customHeight="1" thickBot="1" x14ac:dyDescent="0.3">
      <c r="A1" s="104" t="s">
        <v>109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1" ht="30" customHeight="1" thickBot="1" x14ac:dyDescent="0.3">
      <c r="A2" s="120" t="s">
        <v>106</v>
      </c>
      <c r="B2" s="117"/>
      <c r="C2" s="117" t="s">
        <v>115</v>
      </c>
      <c r="D2" s="117"/>
      <c r="E2" s="117"/>
      <c r="F2" s="117"/>
      <c r="G2" s="117" t="s">
        <v>0</v>
      </c>
      <c r="H2" s="117"/>
      <c r="I2" s="117"/>
      <c r="J2" s="91" t="s">
        <v>97</v>
      </c>
    </row>
    <row r="3" spans="1:11" s="3" customFormat="1" ht="20.100000000000001" customHeight="1" x14ac:dyDescent="0.25">
      <c r="A3" s="105" t="s">
        <v>1</v>
      </c>
      <c r="B3" s="106"/>
      <c r="C3" s="84" t="s">
        <v>1</v>
      </c>
      <c r="D3" s="85" t="s">
        <v>2</v>
      </c>
      <c r="E3" s="86" t="s">
        <v>3</v>
      </c>
      <c r="F3" s="87" t="s">
        <v>4</v>
      </c>
      <c r="G3" s="88" t="s">
        <v>5</v>
      </c>
      <c r="H3" s="88" t="s">
        <v>6</v>
      </c>
      <c r="I3" s="89" t="s">
        <v>7</v>
      </c>
      <c r="J3" s="92" t="s">
        <v>8</v>
      </c>
      <c r="K3" s="2"/>
    </row>
    <row r="4" spans="1:11" s="3" customFormat="1" ht="99" x14ac:dyDescent="0.25">
      <c r="A4" s="115" t="s">
        <v>49</v>
      </c>
      <c r="B4" s="130" t="s">
        <v>9</v>
      </c>
      <c r="C4" s="45" t="s">
        <v>64</v>
      </c>
      <c r="D4" s="14" t="s">
        <v>79</v>
      </c>
      <c r="E4" s="37" t="s">
        <v>10</v>
      </c>
      <c r="F4" s="4" t="s">
        <v>11</v>
      </c>
      <c r="G4" s="28"/>
      <c r="H4" s="28"/>
      <c r="I4" s="20">
        <f>VALUE(H4)*VALUE(G4)</f>
        <v>0</v>
      </c>
      <c r="J4" s="93"/>
      <c r="K4" s="2"/>
    </row>
    <row r="5" spans="1:11" s="3" customFormat="1" ht="66" x14ac:dyDescent="0.25">
      <c r="A5" s="115"/>
      <c r="B5" s="130"/>
      <c r="C5" s="46" t="s">
        <v>12</v>
      </c>
      <c r="D5" s="15" t="s">
        <v>69</v>
      </c>
      <c r="E5" s="38" t="s">
        <v>10</v>
      </c>
      <c r="F5" s="5" t="s">
        <v>11</v>
      </c>
      <c r="G5" s="29"/>
      <c r="H5" s="29"/>
      <c r="I5" s="20">
        <f t="shared" ref="I5:I23" si="0">VALUE(H5)*VALUE(G5)</f>
        <v>0</v>
      </c>
      <c r="J5" s="94"/>
      <c r="K5" s="2"/>
    </row>
    <row r="6" spans="1:11" s="3" customFormat="1" ht="66" x14ac:dyDescent="0.25">
      <c r="A6" s="115"/>
      <c r="B6" s="130"/>
      <c r="C6" s="47" t="s">
        <v>66</v>
      </c>
      <c r="D6" s="15" t="s">
        <v>13</v>
      </c>
      <c r="E6" s="39" t="s">
        <v>14</v>
      </c>
      <c r="F6" s="6" t="s">
        <v>15</v>
      </c>
      <c r="G6" s="29"/>
      <c r="H6" s="29"/>
      <c r="I6" s="20">
        <f t="shared" si="0"/>
        <v>0</v>
      </c>
      <c r="J6" s="94"/>
      <c r="K6" s="2"/>
    </row>
    <row r="7" spans="1:11" s="3" customFormat="1" ht="66" x14ac:dyDescent="0.25">
      <c r="A7" s="115"/>
      <c r="B7" s="130"/>
      <c r="C7" s="48" t="s">
        <v>16</v>
      </c>
      <c r="D7" s="15" t="s">
        <v>68</v>
      </c>
      <c r="E7" s="39" t="s">
        <v>17</v>
      </c>
      <c r="F7" s="5" t="s">
        <v>18</v>
      </c>
      <c r="G7" s="29"/>
      <c r="H7" s="29"/>
      <c r="I7" s="20">
        <f t="shared" si="0"/>
        <v>0</v>
      </c>
      <c r="J7" s="94"/>
      <c r="K7" s="2"/>
    </row>
    <row r="8" spans="1:11" s="3" customFormat="1" ht="49.5" x14ac:dyDescent="0.25">
      <c r="A8" s="115"/>
      <c r="B8" s="130"/>
      <c r="C8" s="47" t="s">
        <v>50</v>
      </c>
      <c r="D8" s="15" t="s">
        <v>63</v>
      </c>
      <c r="E8" s="39">
        <v>2500</v>
      </c>
      <c r="F8" s="5" t="s">
        <v>18</v>
      </c>
      <c r="G8" s="29"/>
      <c r="H8" s="29"/>
      <c r="I8" s="20">
        <f t="shared" si="0"/>
        <v>0</v>
      </c>
      <c r="J8" s="94"/>
      <c r="K8" s="2"/>
    </row>
    <row r="9" spans="1:11" s="3" customFormat="1" ht="49.5" x14ac:dyDescent="0.25">
      <c r="A9" s="115"/>
      <c r="B9" s="130"/>
      <c r="C9" s="47" t="s">
        <v>51</v>
      </c>
      <c r="D9" s="15" t="s">
        <v>19</v>
      </c>
      <c r="E9" s="39">
        <v>2500</v>
      </c>
      <c r="F9" s="5" t="s">
        <v>18</v>
      </c>
      <c r="G9" s="29"/>
      <c r="H9" s="29"/>
      <c r="I9" s="20">
        <f t="shared" si="0"/>
        <v>0</v>
      </c>
      <c r="J9" s="94"/>
      <c r="K9" s="2"/>
    </row>
    <row r="10" spans="1:11" s="3" customFormat="1" ht="30" customHeight="1" x14ac:dyDescent="0.25">
      <c r="A10" s="115"/>
      <c r="B10" s="130"/>
      <c r="C10" s="47" t="s">
        <v>56</v>
      </c>
      <c r="D10" s="15" t="s">
        <v>59</v>
      </c>
      <c r="E10" s="39" t="s">
        <v>58</v>
      </c>
      <c r="F10" s="5" t="s">
        <v>57</v>
      </c>
      <c r="G10" s="29"/>
      <c r="H10" s="29"/>
      <c r="I10" s="20">
        <f t="shared" si="0"/>
        <v>0</v>
      </c>
      <c r="J10" s="94"/>
      <c r="K10" s="2"/>
    </row>
    <row r="11" spans="1:11" s="3" customFormat="1" ht="33" x14ac:dyDescent="0.25">
      <c r="A11" s="115"/>
      <c r="B11" s="130"/>
      <c r="C11" s="49" t="s">
        <v>22</v>
      </c>
      <c r="D11" s="15" t="s">
        <v>23</v>
      </c>
      <c r="E11" s="41" t="s">
        <v>60</v>
      </c>
      <c r="F11" s="6" t="s">
        <v>24</v>
      </c>
      <c r="G11" s="29"/>
      <c r="H11" s="29"/>
      <c r="I11" s="20">
        <f t="shared" si="0"/>
        <v>0</v>
      </c>
      <c r="J11" s="94"/>
      <c r="K11" s="2"/>
    </row>
    <row r="12" spans="1:11" s="3" customFormat="1" ht="49.5" x14ac:dyDescent="0.25">
      <c r="A12" s="115"/>
      <c r="B12" s="130"/>
      <c r="C12" s="50" t="s">
        <v>25</v>
      </c>
      <c r="D12" s="15" t="s">
        <v>71</v>
      </c>
      <c r="E12" s="38">
        <v>30000</v>
      </c>
      <c r="F12" s="6" t="s">
        <v>26</v>
      </c>
      <c r="G12" s="29"/>
      <c r="H12" s="29"/>
      <c r="I12" s="20">
        <f t="shared" si="0"/>
        <v>0</v>
      </c>
      <c r="J12" s="94"/>
      <c r="K12" s="2"/>
    </row>
    <row r="13" spans="1:11" s="3" customFormat="1" ht="33" x14ac:dyDescent="0.25">
      <c r="A13" s="115"/>
      <c r="B13" s="130"/>
      <c r="C13" s="50" t="s">
        <v>27</v>
      </c>
      <c r="D13" s="15" t="s">
        <v>67</v>
      </c>
      <c r="E13" s="39" t="s">
        <v>14</v>
      </c>
      <c r="F13" s="6" t="s">
        <v>18</v>
      </c>
      <c r="G13" s="29"/>
      <c r="H13" s="29"/>
      <c r="I13" s="20">
        <f t="shared" si="0"/>
        <v>0</v>
      </c>
      <c r="J13" s="94"/>
      <c r="K13" s="2"/>
    </row>
    <row r="14" spans="1:11" s="3" customFormat="1" ht="82.5" x14ac:dyDescent="0.25">
      <c r="A14" s="115"/>
      <c r="B14" s="130"/>
      <c r="C14" s="46" t="s">
        <v>28</v>
      </c>
      <c r="D14" s="52" t="s">
        <v>76</v>
      </c>
      <c r="E14" s="41" t="s">
        <v>61</v>
      </c>
      <c r="F14" s="5" t="s">
        <v>29</v>
      </c>
      <c r="G14" s="29"/>
      <c r="H14" s="29"/>
      <c r="I14" s="20">
        <f t="shared" si="0"/>
        <v>0</v>
      </c>
      <c r="J14" s="94"/>
      <c r="K14" s="2"/>
    </row>
    <row r="15" spans="1:11" s="3" customFormat="1" ht="49.5" x14ac:dyDescent="0.25">
      <c r="A15" s="115"/>
      <c r="B15" s="130"/>
      <c r="C15" s="46" t="s">
        <v>30</v>
      </c>
      <c r="D15" s="15" t="s">
        <v>70</v>
      </c>
      <c r="E15" s="39" t="s">
        <v>14</v>
      </c>
      <c r="F15" s="5" t="s">
        <v>21</v>
      </c>
      <c r="G15" s="29"/>
      <c r="H15" s="29"/>
      <c r="I15" s="20">
        <f t="shared" si="0"/>
        <v>0</v>
      </c>
      <c r="J15" s="94"/>
      <c r="K15" s="2"/>
    </row>
    <row r="16" spans="1:11" s="3" customFormat="1" ht="30" customHeight="1" x14ac:dyDescent="0.25">
      <c r="A16" s="115"/>
      <c r="B16" s="130"/>
      <c r="C16" s="50" t="s">
        <v>31</v>
      </c>
      <c r="D16" s="15" t="s">
        <v>32</v>
      </c>
      <c r="E16" s="39" t="s">
        <v>14</v>
      </c>
      <c r="F16" s="5" t="s">
        <v>29</v>
      </c>
      <c r="G16" s="29"/>
      <c r="H16" s="29"/>
      <c r="I16" s="20">
        <f t="shared" si="0"/>
        <v>0</v>
      </c>
      <c r="J16" s="94"/>
      <c r="K16" s="2"/>
    </row>
    <row r="17" spans="1:11" s="3" customFormat="1" ht="30" customHeight="1" x14ac:dyDescent="0.25">
      <c r="A17" s="115"/>
      <c r="B17" s="130"/>
      <c r="C17" s="50" t="s">
        <v>33</v>
      </c>
      <c r="D17" s="15" t="s">
        <v>34</v>
      </c>
      <c r="E17" s="39" t="s">
        <v>14</v>
      </c>
      <c r="F17" s="5" t="s">
        <v>35</v>
      </c>
      <c r="G17" s="29"/>
      <c r="H17" s="29"/>
      <c r="I17" s="20">
        <f t="shared" si="0"/>
        <v>0</v>
      </c>
      <c r="J17" s="94"/>
      <c r="K17" s="2"/>
    </row>
    <row r="18" spans="1:11" s="3" customFormat="1" ht="30" customHeight="1" x14ac:dyDescent="0.25">
      <c r="A18" s="115"/>
      <c r="B18" s="130"/>
      <c r="C18" s="50" t="s">
        <v>36</v>
      </c>
      <c r="D18" s="15" t="s">
        <v>37</v>
      </c>
      <c r="E18" s="39" t="s">
        <v>14</v>
      </c>
      <c r="F18" s="5" t="s">
        <v>26</v>
      </c>
      <c r="G18" s="29"/>
      <c r="H18" s="29"/>
      <c r="I18" s="20">
        <f t="shared" si="0"/>
        <v>0</v>
      </c>
      <c r="J18" s="94"/>
      <c r="K18" s="2"/>
    </row>
    <row r="19" spans="1:11" s="3" customFormat="1" ht="49.5" x14ac:dyDescent="0.25">
      <c r="A19" s="115"/>
      <c r="B19" s="130"/>
      <c r="C19" s="50" t="s">
        <v>38</v>
      </c>
      <c r="D19" s="15" t="s">
        <v>99</v>
      </c>
      <c r="E19" s="39" t="s">
        <v>14</v>
      </c>
      <c r="F19" s="5" t="s">
        <v>39</v>
      </c>
      <c r="G19" s="29"/>
      <c r="H19" s="29"/>
      <c r="I19" s="20">
        <f t="shared" si="0"/>
        <v>0</v>
      </c>
      <c r="J19" s="94"/>
      <c r="K19" s="2"/>
    </row>
    <row r="20" spans="1:11" s="3" customFormat="1" ht="49.5" x14ac:dyDescent="0.25">
      <c r="A20" s="115"/>
      <c r="B20" s="130"/>
      <c r="C20" s="50" t="s">
        <v>101</v>
      </c>
      <c r="D20" s="15" t="s">
        <v>105</v>
      </c>
      <c r="E20" s="39" t="s">
        <v>14</v>
      </c>
      <c r="F20" s="5" t="s">
        <v>39</v>
      </c>
      <c r="G20" s="29"/>
      <c r="H20" s="29"/>
      <c r="I20" s="20">
        <f t="shared" si="0"/>
        <v>0</v>
      </c>
      <c r="J20" s="94"/>
      <c r="K20" s="2"/>
    </row>
    <row r="21" spans="1:11" s="3" customFormat="1" ht="33" x14ac:dyDescent="0.25">
      <c r="A21" s="115"/>
      <c r="B21" s="130"/>
      <c r="C21" s="50" t="s">
        <v>72</v>
      </c>
      <c r="D21" s="15" t="s">
        <v>103</v>
      </c>
      <c r="E21" s="41" t="s">
        <v>77</v>
      </c>
      <c r="F21" s="5" t="s">
        <v>39</v>
      </c>
      <c r="G21" s="29"/>
      <c r="H21" s="29"/>
      <c r="I21" s="20">
        <f t="shared" si="0"/>
        <v>0</v>
      </c>
      <c r="J21" s="94"/>
      <c r="K21" s="2"/>
    </row>
    <row r="22" spans="1:11" s="3" customFormat="1" ht="30" customHeight="1" x14ac:dyDescent="0.25">
      <c r="A22" s="115"/>
      <c r="B22" s="130"/>
      <c r="C22" s="51" t="s">
        <v>116</v>
      </c>
      <c r="D22" s="15" t="s">
        <v>41</v>
      </c>
      <c r="E22" s="39" t="s">
        <v>14</v>
      </c>
      <c r="F22" s="5" t="s">
        <v>39</v>
      </c>
      <c r="G22" s="29"/>
      <c r="H22" s="29"/>
      <c r="I22" s="20">
        <f t="shared" si="0"/>
        <v>0</v>
      </c>
      <c r="J22" s="94"/>
      <c r="K22" s="2"/>
    </row>
    <row r="23" spans="1:11" s="3" customFormat="1" ht="30" customHeight="1" x14ac:dyDescent="0.25">
      <c r="A23" s="115"/>
      <c r="B23" s="130"/>
      <c r="C23" s="51" t="s">
        <v>62</v>
      </c>
      <c r="D23" s="15" t="s">
        <v>104</v>
      </c>
      <c r="E23" s="39" t="s">
        <v>14</v>
      </c>
      <c r="F23" s="5" t="s">
        <v>39</v>
      </c>
      <c r="G23" s="29"/>
      <c r="H23" s="29"/>
      <c r="I23" s="20">
        <f t="shared" si="0"/>
        <v>0</v>
      </c>
      <c r="J23" s="94"/>
      <c r="K23" s="2"/>
    </row>
    <row r="24" spans="1:11" s="3" customFormat="1" ht="33" x14ac:dyDescent="0.25">
      <c r="A24" s="115"/>
      <c r="B24" s="130"/>
      <c r="C24" s="46" t="s">
        <v>53</v>
      </c>
      <c r="D24" s="15" t="s">
        <v>54</v>
      </c>
      <c r="E24" s="40" t="s">
        <v>78</v>
      </c>
      <c r="F24" s="6" t="s">
        <v>20</v>
      </c>
      <c r="G24" s="29"/>
      <c r="H24" s="29"/>
      <c r="I24" s="20">
        <f>VALUE(H24)*VALUE(G24)</f>
        <v>0</v>
      </c>
      <c r="J24" s="44"/>
      <c r="K24" s="2"/>
    </row>
    <row r="25" spans="1:11" s="3" customFormat="1" ht="33" x14ac:dyDescent="0.25">
      <c r="A25" s="115"/>
      <c r="B25" s="130"/>
      <c r="C25" s="46" t="s">
        <v>52</v>
      </c>
      <c r="D25" s="15" t="s">
        <v>55</v>
      </c>
      <c r="E25" s="103" t="s">
        <v>117</v>
      </c>
      <c r="F25" s="100" t="s">
        <v>21</v>
      </c>
      <c r="G25" s="29"/>
      <c r="H25" s="29"/>
      <c r="I25" s="20">
        <f>VALUE(H25)*VALUE(G25)</f>
        <v>0</v>
      </c>
      <c r="J25" s="44" t="s">
        <v>118</v>
      </c>
      <c r="K25" s="2"/>
    </row>
    <row r="26" spans="1:11" s="3" customFormat="1" ht="35.1" customHeight="1" x14ac:dyDescent="0.25">
      <c r="A26" s="115"/>
      <c r="B26" s="130"/>
      <c r="C26" s="138" t="s">
        <v>111</v>
      </c>
      <c r="D26" s="140" t="s">
        <v>65</v>
      </c>
      <c r="E26" s="133" t="s">
        <v>112</v>
      </c>
      <c r="F26" s="133"/>
      <c r="G26" s="101">
        <f>ROUND(I24*H26,0)</f>
        <v>0</v>
      </c>
      <c r="H26" s="142">
        <v>2.1100000000000001E-2</v>
      </c>
      <c r="I26" s="131">
        <f>G26+G27</f>
        <v>0</v>
      </c>
      <c r="J26" s="134"/>
      <c r="K26" s="2"/>
    </row>
    <row r="27" spans="1:11" s="3" customFormat="1" ht="35.1" customHeight="1" x14ac:dyDescent="0.25">
      <c r="A27" s="115"/>
      <c r="B27" s="130"/>
      <c r="C27" s="139"/>
      <c r="D27" s="141"/>
      <c r="E27" s="133" t="s">
        <v>113</v>
      </c>
      <c r="F27" s="133"/>
      <c r="G27" s="102">
        <f>ROUND((I4+I6+I7+I8+I9+I10)*H26,0)</f>
        <v>0</v>
      </c>
      <c r="H27" s="143"/>
      <c r="I27" s="132"/>
      <c r="J27" s="135"/>
      <c r="K27" s="2"/>
    </row>
    <row r="28" spans="1:11" s="3" customFormat="1" ht="24.95" customHeight="1" thickBot="1" x14ac:dyDescent="0.3">
      <c r="A28" s="129"/>
      <c r="B28" s="136" t="s">
        <v>73</v>
      </c>
      <c r="C28" s="136"/>
      <c r="D28" s="136"/>
      <c r="E28" s="136"/>
      <c r="F28" s="137"/>
      <c r="G28" s="112">
        <f>SUM(I4:I27)</f>
        <v>0</v>
      </c>
      <c r="H28" s="112"/>
      <c r="I28" s="112"/>
      <c r="J28" s="113"/>
      <c r="K28" s="2"/>
    </row>
    <row r="29" spans="1:11" ht="30" customHeight="1" x14ac:dyDescent="0.25">
      <c r="A29" s="114" t="s">
        <v>42</v>
      </c>
      <c r="B29" s="118" t="s">
        <v>48</v>
      </c>
      <c r="C29" s="90" t="s">
        <v>102</v>
      </c>
      <c r="D29" s="127" t="s">
        <v>100</v>
      </c>
      <c r="E29" s="42" t="s">
        <v>14</v>
      </c>
      <c r="F29" s="16" t="s">
        <v>39</v>
      </c>
      <c r="G29" s="30"/>
      <c r="H29" s="30"/>
      <c r="I29" s="21">
        <f>VALUE(H29)*VALUE(G29)</f>
        <v>0</v>
      </c>
      <c r="J29" s="18"/>
    </row>
    <row r="30" spans="1:11" ht="30" customHeight="1" x14ac:dyDescent="0.25">
      <c r="A30" s="115"/>
      <c r="B30" s="119"/>
      <c r="C30" s="17" t="s">
        <v>62</v>
      </c>
      <c r="D30" s="127"/>
      <c r="E30" s="43" t="s">
        <v>14</v>
      </c>
      <c r="F30" s="12" t="s">
        <v>39</v>
      </c>
      <c r="G30" s="31"/>
      <c r="H30" s="31"/>
      <c r="I30" s="22">
        <f>VALUE(H30)*VALUE(G30)</f>
        <v>0</v>
      </c>
      <c r="J30" s="19"/>
    </row>
    <row r="31" spans="1:11" ht="30" customHeight="1" x14ac:dyDescent="0.25">
      <c r="A31" s="115"/>
      <c r="B31" s="119"/>
      <c r="C31" s="17" t="s">
        <v>40</v>
      </c>
      <c r="D31" s="128"/>
      <c r="E31" s="43" t="s">
        <v>14</v>
      </c>
      <c r="F31" s="12" t="s">
        <v>39</v>
      </c>
      <c r="G31" s="31"/>
      <c r="H31" s="31"/>
      <c r="I31" s="22">
        <f>VALUE(H31)*VALUE(G31)</f>
        <v>0</v>
      </c>
      <c r="J31" s="19"/>
    </row>
    <row r="32" spans="1:11" ht="30" customHeight="1" thickBot="1" x14ac:dyDescent="0.3">
      <c r="A32" s="116"/>
      <c r="B32" s="121" t="s">
        <v>74</v>
      </c>
      <c r="C32" s="121"/>
      <c r="D32" s="121"/>
      <c r="E32" s="121"/>
      <c r="F32" s="121"/>
      <c r="G32" s="107">
        <f>SUM(I29:I31)</f>
        <v>0</v>
      </c>
      <c r="H32" s="107"/>
      <c r="I32" s="107"/>
      <c r="J32" s="108"/>
    </row>
    <row r="33" spans="1:10" ht="39.950000000000003" customHeight="1" thickBot="1" x14ac:dyDescent="0.3">
      <c r="A33" s="122" t="s">
        <v>75</v>
      </c>
      <c r="B33" s="123"/>
      <c r="C33" s="123"/>
      <c r="D33" s="123"/>
      <c r="E33" s="123"/>
      <c r="F33" s="124"/>
      <c r="G33" s="125">
        <f>G28+G32</f>
        <v>0</v>
      </c>
      <c r="H33" s="125"/>
      <c r="I33" s="125"/>
      <c r="J33" s="126"/>
    </row>
    <row r="34" spans="1:10" ht="17.25" thickBot="1" x14ac:dyDescent="0.3">
      <c r="I34" s="24"/>
      <c r="J34" s="95"/>
    </row>
    <row r="35" spans="1:10" s="11" customFormat="1" ht="17.25" thickBot="1" x14ac:dyDescent="0.3">
      <c r="A35" s="10"/>
      <c r="B35" s="10"/>
      <c r="C35" s="10"/>
      <c r="D35" s="54"/>
      <c r="E35" s="10"/>
      <c r="F35" s="10"/>
      <c r="G35" s="109" t="s">
        <v>3</v>
      </c>
      <c r="H35" s="110"/>
      <c r="I35" s="110"/>
      <c r="J35" s="111"/>
    </row>
    <row r="36" spans="1:10" s="11" customFormat="1" x14ac:dyDescent="0.25">
      <c r="A36" s="10"/>
      <c r="B36" s="10"/>
      <c r="C36" s="10"/>
      <c r="D36" s="55"/>
      <c r="F36" s="10"/>
      <c r="G36" s="33" t="s">
        <v>1</v>
      </c>
      <c r="H36" s="34" t="s">
        <v>43</v>
      </c>
      <c r="I36" s="25" t="s">
        <v>44</v>
      </c>
      <c r="J36" s="96" t="s">
        <v>45</v>
      </c>
    </row>
    <row r="37" spans="1:10" s="11" customFormat="1" x14ac:dyDescent="0.25">
      <c r="A37" s="10"/>
      <c r="B37" s="10"/>
      <c r="C37" s="10"/>
      <c r="D37" s="54"/>
      <c r="E37" s="10"/>
      <c r="F37" s="10"/>
      <c r="G37" s="35" t="s">
        <v>46</v>
      </c>
      <c r="H37" s="9">
        <v>0.15</v>
      </c>
      <c r="I37" s="26" t="e">
        <f>IF(OR(I24="",G28=""),"",ROUND((I24+I25+G26)/G28,4))</f>
        <v>#DIV/0!</v>
      </c>
      <c r="J37" s="97" t="e">
        <f>IF(I37&gt;H37,"超出額度限制","額度內")</f>
        <v>#DIV/0!</v>
      </c>
    </row>
    <row r="38" spans="1:10" s="11" customFormat="1" ht="17.25" thickBot="1" x14ac:dyDescent="0.3">
      <c r="A38" s="10"/>
      <c r="B38" s="10"/>
      <c r="C38" s="10"/>
      <c r="D38" s="54"/>
      <c r="E38" s="10"/>
      <c r="F38" s="10"/>
      <c r="G38" s="36" t="s">
        <v>47</v>
      </c>
      <c r="H38" s="13">
        <v>0.06</v>
      </c>
      <c r="I38" s="27" t="e">
        <f>IF(OR(I21="",G28=""),"",ROUND(I21/G28,4))</f>
        <v>#DIV/0!</v>
      </c>
      <c r="J38" s="98" t="e">
        <f>IF(I38&gt;H38,"超出額度限制","額度內")</f>
        <v>#DIV/0!</v>
      </c>
    </row>
  </sheetData>
  <mergeCells count="24">
    <mergeCell ref="I26:I27"/>
    <mergeCell ref="E26:F26"/>
    <mergeCell ref="E27:F27"/>
    <mergeCell ref="J26:J27"/>
    <mergeCell ref="B28:F28"/>
    <mergeCell ref="C26:C27"/>
    <mergeCell ref="D26:D27"/>
    <mergeCell ref="H26:H27"/>
    <mergeCell ref="A1:J1"/>
    <mergeCell ref="A3:B3"/>
    <mergeCell ref="G32:J32"/>
    <mergeCell ref="G35:J35"/>
    <mergeCell ref="G28:J28"/>
    <mergeCell ref="A29:A32"/>
    <mergeCell ref="G2:I2"/>
    <mergeCell ref="C2:F2"/>
    <mergeCell ref="B29:B31"/>
    <mergeCell ref="A2:B2"/>
    <mergeCell ref="B32:F32"/>
    <mergeCell ref="A33:F33"/>
    <mergeCell ref="G33:J33"/>
    <mergeCell ref="D29:D31"/>
    <mergeCell ref="A4:A28"/>
    <mergeCell ref="B4:B27"/>
  </mergeCells>
  <phoneticPr fontId="9" type="noConversion"/>
  <conditionalFormatting sqref="J37:J38">
    <cfRule type="expression" dxfId="13" priority="13" stopIfTrue="1">
      <formula>NOT(ISERROR(SEARCH("超出額度限制",J37)))</formula>
    </cfRule>
  </conditionalFormatting>
  <conditionalFormatting sqref="J37:J38">
    <cfRule type="expression" dxfId="12" priority="12" stopIfTrue="1">
      <formula>NOT(ISERROR(SEARCH("額度內",J37)))</formula>
    </cfRule>
  </conditionalFormatting>
  <conditionalFormatting sqref="I11">
    <cfRule type="cellIs" dxfId="11" priority="9" operator="greaterThanOrEqual">
      <formula>6000</formula>
    </cfRule>
  </conditionalFormatting>
  <conditionalFormatting sqref="I12:I13 I16:I23">
    <cfRule type="cellIs" dxfId="10" priority="8" operator="greaterThanOrEqual">
      <formula>3000</formula>
    </cfRule>
  </conditionalFormatting>
  <conditionalFormatting sqref="A28:J38 A27:B27 A1:J24 A26:E26 H26:J26 A25:I25">
    <cfRule type="containsText" dxfId="9" priority="7" operator="containsText" text="(請輸入)">
      <formula>NOT(ISERROR(SEARCH("(請輸入)",A1)))</formula>
    </cfRule>
    <cfRule type="containsText" dxfId="8" priority="10" operator="containsText" text="(自行填寫)">
      <formula>NOT(ISERROR(SEARCH("(自行填寫)",A1)))</formula>
    </cfRule>
  </conditionalFormatting>
  <conditionalFormatting sqref="G26:G27">
    <cfRule type="containsText" dxfId="7" priority="5" operator="containsText" text="(請輸入)">
      <formula>NOT(ISERROR(SEARCH("(請輸入)",G26)))</formula>
    </cfRule>
    <cfRule type="containsText" dxfId="6" priority="6" operator="containsText" text="(自行填寫)">
      <formula>NOT(ISERROR(SEARCH("(自行填寫)",G26)))</formula>
    </cfRule>
  </conditionalFormatting>
  <conditionalFormatting sqref="J25">
    <cfRule type="containsText" dxfId="5" priority="1" operator="containsText" text="(請輸入)">
      <formula>NOT(ISERROR(SEARCH("(請輸入)",J25)))</formula>
    </cfRule>
    <cfRule type="containsText" dxfId="4" priority="2" operator="containsText" text="(自行填寫)">
      <formula>NOT(ISERROR(SEARCH("(自行填寫)",J25)))</formula>
    </cfRule>
  </conditionalFormatting>
  <printOptions horizontalCentered="1"/>
  <pageMargins left="0" right="0" top="0" bottom="0" header="0.31496062992125984" footer="0.31496062992125984"/>
  <pageSetup paperSize="9" scale="54" orientation="portrait" r:id="rId1"/>
  <headerFooter alignWithMargins="0"/>
  <colBreaks count="1" manualBreakCount="1">
    <brk id="1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70CE-FB80-4F41-AFB0-71B2242C588E}">
  <sheetPr>
    <tabColor theme="9" tint="0.39997558519241921"/>
    <pageSetUpPr fitToPage="1"/>
  </sheetPr>
  <dimension ref="A1:F18"/>
  <sheetViews>
    <sheetView workbookViewId="0">
      <selection activeCell="C3" sqref="C3:F3"/>
    </sheetView>
  </sheetViews>
  <sheetFormatPr defaultRowHeight="16.5" x14ac:dyDescent="0.25"/>
  <cols>
    <col min="1" max="1" width="5.625" style="3" customWidth="1"/>
    <col min="2" max="2" width="16.625" style="3" customWidth="1"/>
    <col min="3" max="4" width="12.625" style="65" customWidth="1"/>
    <col min="5" max="5" width="15.625" style="64" customWidth="1"/>
    <col min="6" max="6" width="50.625" style="61" customWidth="1"/>
    <col min="7" max="16384" width="9" style="3"/>
  </cols>
  <sheetData>
    <row r="1" spans="1:6" ht="35.1" customHeight="1" thickBot="1" x14ac:dyDescent="0.3">
      <c r="A1" s="144" t="s">
        <v>108</v>
      </c>
      <c r="B1" s="144"/>
      <c r="C1" s="144"/>
      <c r="D1" s="144"/>
      <c r="E1" s="144"/>
      <c r="F1" s="144"/>
    </row>
    <row r="2" spans="1:6" ht="24.95" customHeight="1" x14ac:dyDescent="0.25">
      <c r="A2" s="145" t="s">
        <v>106</v>
      </c>
      <c r="B2" s="146"/>
      <c r="C2" s="146" t="s">
        <v>96</v>
      </c>
      <c r="D2" s="146"/>
      <c r="E2" s="146"/>
      <c r="F2" s="151"/>
    </row>
    <row r="3" spans="1:6" ht="24.95" customHeight="1" thickBot="1" x14ac:dyDescent="0.3">
      <c r="A3" s="154" t="s">
        <v>115</v>
      </c>
      <c r="B3" s="152"/>
      <c r="C3" s="152" t="s">
        <v>97</v>
      </c>
      <c r="D3" s="152"/>
      <c r="E3" s="152"/>
      <c r="F3" s="153"/>
    </row>
    <row r="4" spans="1:6" ht="24.95" customHeight="1" x14ac:dyDescent="0.25">
      <c r="A4" s="155" t="s">
        <v>91</v>
      </c>
      <c r="B4" s="156"/>
      <c r="C4" s="81" t="s">
        <v>90</v>
      </c>
      <c r="D4" s="81" t="s">
        <v>6</v>
      </c>
      <c r="E4" s="82" t="s">
        <v>7</v>
      </c>
      <c r="F4" s="83" t="s">
        <v>93</v>
      </c>
    </row>
    <row r="5" spans="1:6" ht="50.1" customHeight="1" x14ac:dyDescent="0.25">
      <c r="A5" s="160" t="s">
        <v>95</v>
      </c>
      <c r="B5" s="66" t="s">
        <v>114</v>
      </c>
      <c r="C5" s="67"/>
      <c r="D5" s="68"/>
      <c r="E5" s="69">
        <f>C5*D5</f>
        <v>0</v>
      </c>
      <c r="F5" s="70"/>
    </row>
    <row r="6" spans="1:6" ht="50.1" customHeight="1" x14ac:dyDescent="0.25">
      <c r="A6" s="161"/>
      <c r="B6" s="66" t="s">
        <v>81</v>
      </c>
      <c r="C6" s="67"/>
      <c r="D6" s="68"/>
      <c r="E6" s="69">
        <f>C6*D6</f>
        <v>0</v>
      </c>
      <c r="F6" s="70"/>
    </row>
    <row r="7" spans="1:6" ht="84.95" customHeight="1" x14ac:dyDescent="0.25">
      <c r="A7" s="161"/>
      <c r="B7" s="66" t="s">
        <v>94</v>
      </c>
      <c r="C7" s="67"/>
      <c r="D7" s="68"/>
      <c r="E7" s="69">
        <f>C7*D7</f>
        <v>0</v>
      </c>
      <c r="F7" s="70" t="s">
        <v>107</v>
      </c>
    </row>
    <row r="8" spans="1:6" ht="50.1" customHeight="1" x14ac:dyDescent="0.25">
      <c r="A8" s="161"/>
      <c r="B8" s="66" t="s">
        <v>82</v>
      </c>
      <c r="C8" s="67"/>
      <c r="D8" s="68"/>
      <c r="E8" s="69">
        <f>C8*D8</f>
        <v>0</v>
      </c>
      <c r="F8" s="70"/>
    </row>
    <row r="9" spans="1:6" ht="50.1" customHeight="1" x14ac:dyDescent="0.25">
      <c r="A9" s="161"/>
      <c r="B9" s="66" t="s">
        <v>80</v>
      </c>
      <c r="C9" s="67"/>
      <c r="D9" s="68"/>
      <c r="E9" s="69">
        <f>C9*D9</f>
        <v>0</v>
      </c>
      <c r="F9" s="70"/>
    </row>
    <row r="10" spans="1:6" ht="50.1" customHeight="1" x14ac:dyDescent="0.25">
      <c r="A10" s="161"/>
      <c r="B10" s="66" t="s">
        <v>83</v>
      </c>
      <c r="C10" s="67"/>
      <c r="D10" s="68"/>
      <c r="E10" s="69">
        <f t="shared" ref="E10" si="0">C10*D10</f>
        <v>0</v>
      </c>
      <c r="F10" s="70"/>
    </row>
    <row r="11" spans="1:6" ht="50.1" customHeight="1" thickBot="1" x14ac:dyDescent="0.3">
      <c r="A11" s="162"/>
      <c r="B11" s="71" t="s">
        <v>110</v>
      </c>
      <c r="C11" s="72"/>
      <c r="D11" s="72"/>
      <c r="E11" s="73">
        <f>ROUND((E5+E10)*2.11%,0)</f>
        <v>0</v>
      </c>
      <c r="F11" s="74"/>
    </row>
    <row r="12" spans="1:6" s="58" customFormat="1" ht="50.1" customHeight="1" thickBot="1" x14ac:dyDescent="0.3">
      <c r="A12" s="157" t="s">
        <v>89</v>
      </c>
      <c r="B12" s="158"/>
      <c r="C12" s="159">
        <f>SUM(E5:E11)</f>
        <v>0</v>
      </c>
      <c r="D12" s="159"/>
      <c r="E12" s="159"/>
      <c r="F12" s="77"/>
    </row>
    <row r="13" spans="1:6" ht="24.95" customHeight="1" thickBot="1" x14ac:dyDescent="0.3">
      <c r="A13" s="165" t="s">
        <v>92</v>
      </c>
      <c r="B13" s="166"/>
      <c r="C13" s="166"/>
      <c r="D13" s="166"/>
      <c r="E13" s="166"/>
      <c r="F13" s="167"/>
    </row>
    <row r="14" spans="1:6" ht="24.95" customHeight="1" x14ac:dyDescent="0.25">
      <c r="A14" s="148" t="s">
        <v>91</v>
      </c>
      <c r="B14" s="149"/>
      <c r="C14" s="150" t="s">
        <v>87</v>
      </c>
      <c r="D14" s="150"/>
      <c r="E14" s="150"/>
      <c r="F14" s="76" t="s">
        <v>88</v>
      </c>
    </row>
    <row r="15" spans="1:6" ht="35.1" customHeight="1" x14ac:dyDescent="0.25">
      <c r="A15" s="168" t="s">
        <v>84</v>
      </c>
      <c r="B15" s="169"/>
      <c r="C15" s="147" t="s">
        <v>97</v>
      </c>
      <c r="D15" s="147"/>
      <c r="E15" s="147"/>
      <c r="F15" s="59"/>
    </row>
    <row r="16" spans="1:6" ht="35.1" customHeight="1" x14ac:dyDescent="0.25">
      <c r="A16" s="168" t="s">
        <v>85</v>
      </c>
      <c r="B16" s="169"/>
      <c r="C16" s="147" t="s">
        <v>97</v>
      </c>
      <c r="D16" s="147"/>
      <c r="E16" s="147"/>
      <c r="F16" s="59"/>
    </row>
    <row r="17" spans="1:6" ht="35.1" customHeight="1" thickBot="1" x14ac:dyDescent="0.3">
      <c r="A17" s="170" t="s">
        <v>86</v>
      </c>
      <c r="B17" s="171"/>
      <c r="C17" s="173" t="s">
        <v>97</v>
      </c>
      <c r="D17" s="173"/>
      <c r="E17" s="173"/>
      <c r="F17" s="60"/>
    </row>
    <row r="18" spans="1:6" s="58" customFormat="1" ht="50.1" customHeight="1" thickBot="1" x14ac:dyDescent="0.3">
      <c r="A18" s="163" t="s">
        <v>89</v>
      </c>
      <c r="B18" s="164"/>
      <c r="C18" s="172">
        <f>SUM(C15:E17)</f>
        <v>0</v>
      </c>
      <c r="D18" s="172"/>
      <c r="E18" s="172"/>
      <c r="F18" s="63" t="str">
        <f>IF(AND(C12=0,C18=0),"請確認經費支應來源及金額",IF(C12=C18,"金額相符","尚有差額請確認"))</f>
        <v>請確認經費支應來源及金額</v>
      </c>
    </row>
  </sheetData>
  <mergeCells count="20">
    <mergeCell ref="A18:B18"/>
    <mergeCell ref="A13:F13"/>
    <mergeCell ref="A15:B15"/>
    <mergeCell ref="A16:B16"/>
    <mergeCell ref="A17:B17"/>
    <mergeCell ref="C18:E18"/>
    <mergeCell ref="C17:E17"/>
    <mergeCell ref="A1:F1"/>
    <mergeCell ref="A2:B2"/>
    <mergeCell ref="C16:E16"/>
    <mergeCell ref="C15:E15"/>
    <mergeCell ref="A14:B14"/>
    <mergeCell ref="C14:E14"/>
    <mergeCell ref="C2:F2"/>
    <mergeCell ref="C3:F3"/>
    <mergeCell ref="A3:B3"/>
    <mergeCell ref="A4:B4"/>
    <mergeCell ref="A12:B12"/>
    <mergeCell ref="C12:E12"/>
    <mergeCell ref="A5:A11"/>
  </mergeCells>
  <phoneticPr fontId="9" type="noConversion"/>
  <conditionalFormatting sqref="A12:F1048576 A1:F5 B5:F11">
    <cfRule type="containsText" dxfId="3" priority="2" operator="containsText" text="(請輸入)">
      <formula>NOT(ISERROR(SEARCH("(請輸入)",A1)))</formula>
    </cfRule>
  </conditionalFormatting>
  <conditionalFormatting sqref="F18">
    <cfRule type="containsText" dxfId="2" priority="1" operator="containsText" text="尚有差額請確認">
      <formula>NOT(ISERROR(SEARCH("尚有差額請確認",F18)))</formula>
    </cfRule>
  </conditionalFormatting>
  <pageMargins left="0.39370078740157483" right="0.39370078740157483" top="0.39370078740157483" bottom="0.39370078740157483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E01D-D15D-4EA6-B870-CC16B2E45476}">
  <sheetPr>
    <tabColor theme="5" tint="0.39997558519241921"/>
    <pageSetUpPr fitToPage="1"/>
  </sheetPr>
  <dimension ref="A1:E16"/>
  <sheetViews>
    <sheetView workbookViewId="0">
      <selection activeCell="D3" sqref="D3:E3"/>
    </sheetView>
  </sheetViews>
  <sheetFormatPr defaultRowHeight="16.5" x14ac:dyDescent="0.25"/>
  <cols>
    <col min="1" max="1" width="16.625" style="3" customWidth="1"/>
    <col min="2" max="3" width="12.625" style="65" customWidth="1"/>
    <col min="4" max="4" width="15.625" style="64" customWidth="1"/>
    <col min="5" max="5" width="50.625" style="61" customWidth="1"/>
    <col min="6" max="16384" width="9" style="3"/>
  </cols>
  <sheetData>
    <row r="1" spans="1:5" ht="35.1" customHeight="1" thickBot="1" x14ac:dyDescent="0.3">
      <c r="A1" s="144" t="s">
        <v>98</v>
      </c>
      <c r="B1" s="144"/>
      <c r="C1" s="144"/>
      <c r="D1" s="144"/>
      <c r="E1" s="144"/>
    </row>
    <row r="2" spans="1:5" ht="24.95" customHeight="1" x14ac:dyDescent="0.25">
      <c r="A2" s="145" t="s">
        <v>106</v>
      </c>
      <c r="B2" s="146"/>
      <c r="C2" s="146"/>
      <c r="D2" s="146" t="s">
        <v>96</v>
      </c>
      <c r="E2" s="151"/>
    </row>
    <row r="3" spans="1:5" ht="24.95" customHeight="1" thickBot="1" x14ac:dyDescent="0.3">
      <c r="A3" s="154" t="s">
        <v>115</v>
      </c>
      <c r="B3" s="152"/>
      <c r="C3" s="152"/>
      <c r="D3" s="152" t="s">
        <v>97</v>
      </c>
      <c r="E3" s="153"/>
    </row>
    <row r="4" spans="1:5" ht="24.95" customHeight="1" x14ac:dyDescent="0.25">
      <c r="A4" s="80" t="s">
        <v>91</v>
      </c>
      <c r="B4" s="81" t="s">
        <v>90</v>
      </c>
      <c r="C4" s="81" t="s">
        <v>6</v>
      </c>
      <c r="D4" s="82" t="s">
        <v>7</v>
      </c>
      <c r="E4" s="83" t="s">
        <v>93</v>
      </c>
    </row>
    <row r="5" spans="1:5" ht="35.1" customHeight="1" x14ac:dyDescent="0.25">
      <c r="A5" s="78"/>
      <c r="B5" s="67"/>
      <c r="C5" s="68"/>
      <c r="D5" s="69">
        <f>B5*C5</f>
        <v>0</v>
      </c>
      <c r="E5" s="70"/>
    </row>
    <row r="6" spans="1:5" ht="35.1" customHeight="1" x14ac:dyDescent="0.25">
      <c r="A6" s="78"/>
      <c r="B6" s="67"/>
      <c r="C6" s="68"/>
      <c r="D6" s="69">
        <f>B6*C6</f>
        <v>0</v>
      </c>
      <c r="E6" s="70"/>
    </row>
    <row r="7" spans="1:5" ht="35.1" customHeight="1" x14ac:dyDescent="0.25">
      <c r="A7" s="78"/>
      <c r="B7" s="67"/>
      <c r="C7" s="68"/>
      <c r="D7" s="69">
        <f>B7*C7</f>
        <v>0</v>
      </c>
      <c r="E7" s="70"/>
    </row>
    <row r="8" spans="1:5" ht="35.1" customHeight="1" x14ac:dyDescent="0.25">
      <c r="A8" s="78"/>
      <c r="B8" s="67"/>
      <c r="C8" s="68"/>
      <c r="D8" s="69">
        <f>B8*C8</f>
        <v>0</v>
      </c>
      <c r="E8" s="70"/>
    </row>
    <row r="9" spans="1:5" ht="35.1" customHeight="1" thickBot="1" x14ac:dyDescent="0.3">
      <c r="A9" s="78"/>
      <c r="B9" s="67"/>
      <c r="C9" s="68"/>
      <c r="D9" s="69">
        <f t="shared" ref="D9" si="0">B9*C9</f>
        <v>0</v>
      </c>
      <c r="E9" s="70"/>
    </row>
    <row r="10" spans="1:5" s="58" customFormat="1" ht="50.1" customHeight="1" thickBot="1" x14ac:dyDescent="0.3">
      <c r="A10" s="79" t="s">
        <v>89</v>
      </c>
      <c r="B10" s="159">
        <f>SUM(D5:D9)</f>
        <v>0</v>
      </c>
      <c r="C10" s="159"/>
      <c r="D10" s="159"/>
      <c r="E10" s="77"/>
    </row>
    <row r="11" spans="1:5" ht="24.95" customHeight="1" thickBot="1" x14ac:dyDescent="0.3">
      <c r="A11" s="174" t="s">
        <v>92</v>
      </c>
      <c r="B11" s="175"/>
      <c r="C11" s="175"/>
      <c r="D11" s="175"/>
      <c r="E11" s="176"/>
    </row>
    <row r="12" spans="1:5" ht="24.95" customHeight="1" x14ac:dyDescent="0.25">
      <c r="A12" s="75" t="s">
        <v>91</v>
      </c>
      <c r="B12" s="150" t="s">
        <v>87</v>
      </c>
      <c r="C12" s="150"/>
      <c r="D12" s="150"/>
      <c r="E12" s="76" t="s">
        <v>88</v>
      </c>
    </row>
    <row r="13" spans="1:5" ht="35.1" customHeight="1" x14ac:dyDescent="0.25">
      <c r="A13" s="56" t="s">
        <v>84</v>
      </c>
      <c r="B13" s="147" t="s">
        <v>97</v>
      </c>
      <c r="C13" s="147"/>
      <c r="D13" s="147"/>
      <c r="E13" s="59"/>
    </row>
    <row r="14" spans="1:5" ht="35.1" customHeight="1" x14ac:dyDescent="0.25">
      <c r="A14" s="56" t="s">
        <v>85</v>
      </c>
      <c r="B14" s="147" t="s">
        <v>97</v>
      </c>
      <c r="C14" s="147"/>
      <c r="D14" s="147"/>
      <c r="E14" s="59"/>
    </row>
    <row r="15" spans="1:5" ht="35.1" customHeight="1" thickBot="1" x14ac:dyDescent="0.3">
      <c r="A15" s="57" t="s">
        <v>86</v>
      </c>
      <c r="B15" s="173" t="s">
        <v>97</v>
      </c>
      <c r="C15" s="173"/>
      <c r="D15" s="173"/>
      <c r="E15" s="60"/>
    </row>
    <row r="16" spans="1:5" s="58" customFormat="1" ht="50.1" customHeight="1" thickBot="1" x14ac:dyDescent="0.3">
      <c r="A16" s="62" t="s">
        <v>89</v>
      </c>
      <c r="B16" s="172">
        <f>SUM(B13:D15)</f>
        <v>0</v>
      </c>
      <c r="C16" s="172"/>
      <c r="D16" s="172"/>
      <c r="E16" s="63" t="str">
        <f>IF(AND(B10=0,B16=0),"請確認經費支應來源及金額",IF(B10=B16,"金額相符","尚有差額請確認"))</f>
        <v>請確認經費支應來源及金額</v>
      </c>
    </row>
  </sheetData>
  <mergeCells count="12">
    <mergeCell ref="B16:D16"/>
    <mergeCell ref="A1:E1"/>
    <mergeCell ref="A11:E11"/>
    <mergeCell ref="A2:C2"/>
    <mergeCell ref="A3:C3"/>
    <mergeCell ref="D2:E2"/>
    <mergeCell ref="D3:E3"/>
    <mergeCell ref="B13:D13"/>
    <mergeCell ref="B14:D14"/>
    <mergeCell ref="B15:D15"/>
    <mergeCell ref="B10:D10"/>
    <mergeCell ref="B12:D12"/>
  </mergeCells>
  <phoneticPr fontId="9" type="noConversion"/>
  <conditionalFormatting sqref="A12:E1048576 A11 A1:A3 D2:D3 A4:E10">
    <cfRule type="containsText" dxfId="1" priority="2" operator="containsText" text="(請輸入)">
      <formula>NOT(ISERROR(SEARCH("(請輸入)",A1)))</formula>
    </cfRule>
  </conditionalFormatting>
  <conditionalFormatting sqref="E16">
    <cfRule type="containsText" dxfId="0" priority="1" operator="containsText" text="尚有差額請確認">
      <formula>NOT(ISERROR(SEARCH("尚有差額請確認",E16)))</formula>
    </cfRule>
  </conditionalFormatting>
  <pageMargins left="0.39370078740157483" right="0.39370078740157483" top="0.39370078740157483" bottom="0.39370078740157483" header="0" footer="0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業務費</vt:lpstr>
      <vt:lpstr>人事費</vt:lpstr>
      <vt:lpstr>資本門</vt:lpstr>
      <vt:lpstr>業務費!Print_Area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黃順真</dc:creator>
  <cp:lastModifiedBy>黃順真</cp:lastModifiedBy>
  <cp:lastPrinted>2026-04-10T05:16:15Z</cp:lastPrinted>
  <dcterms:created xsi:type="dcterms:W3CDTF">2013-03-20T07:12:16Z</dcterms:created>
  <dcterms:modified xsi:type="dcterms:W3CDTF">2026-05-13T06:47:30Z</dcterms:modified>
</cp:coreProperties>
</file>